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0680" activeTab="1"/>
  </bookViews>
  <sheets>
    <sheet name="2021年9月内部招标项目实施情况汇总表" sheetId="1" r:id="rId1"/>
    <sheet name="2021年9月议标项目实施情况汇总表" sheetId="2" r:id="rId2"/>
  </sheets>
  <definedNames/>
  <calcPr fullCalcOnLoad="1"/>
</workbook>
</file>

<file path=xl/comments2.xml><?xml version="1.0" encoding="utf-8"?>
<comments xmlns="http://schemas.openxmlformats.org/spreadsheetml/2006/main">
  <authors>
    <author>罗洋2356(招投标及合同专责)</author>
  </authors>
  <commentList>
    <comment ref="G19" authorId="0">
      <text>
        <r>
          <rPr>
            <b/>
            <sz val="9"/>
            <rFont val="宋体"/>
            <family val="0"/>
          </rPr>
          <t>罗洋2356(招投标及合同专责):</t>
        </r>
        <r>
          <rPr>
            <sz val="9"/>
            <rFont val="宋体"/>
            <family val="0"/>
          </rPr>
          <t xml:space="preserve">
预算未知，此金额为唐总草拟的询价函中的最高投标上限价</t>
        </r>
      </text>
    </comment>
  </commentList>
</comments>
</file>

<file path=xl/sharedStrings.xml><?xml version="1.0" encoding="utf-8"?>
<sst xmlns="http://schemas.openxmlformats.org/spreadsheetml/2006/main" count="162" uniqueCount="114">
  <si>
    <t>2021年9月内部招标项目实施情况汇总表</t>
  </si>
  <si>
    <t>序号</t>
  </si>
  <si>
    <t>项目管理者</t>
  </si>
  <si>
    <t>项目序号</t>
  </si>
  <si>
    <t>项目名称</t>
  </si>
  <si>
    <t>项目内容</t>
  </si>
  <si>
    <t>估算、概算或预算（元）</t>
  </si>
  <si>
    <t>招标金额（元）</t>
  </si>
  <si>
    <t>拟邀请
投标单位名单</t>
  </si>
  <si>
    <t>评标方法</t>
  </si>
  <si>
    <t>中标单位</t>
  </si>
  <si>
    <t>中标金额（元）</t>
  </si>
  <si>
    <t>中标单位资质</t>
  </si>
  <si>
    <t>下浮率</t>
  </si>
  <si>
    <t>备注</t>
  </si>
  <si>
    <t>管网公司</t>
  </si>
  <si>
    <t>珠海市西部中心城区海绵城市试点PPP项目(金湾区)子项1#主排河排涝泵站电力搬迁工程</t>
  </si>
  <si>
    <t>水平定向钻过河顶管、开挖套镀锌钢管敷设等</t>
  </si>
  <si>
    <t>广东广能机电工程有限公司
珠海宏大电力安装工程有限公司
珠海康晋电气股份有限公司
广东星能智慧能源有限公司
珠海智宇机电工程有限公司</t>
  </si>
  <si>
    <t>合理低价中标法</t>
  </si>
  <si>
    <t>珠海智宇机电工程有限公司</t>
  </si>
  <si>
    <t>电力工程施工总承包叁级</t>
  </si>
  <si>
    <t>西江建管公司</t>
  </si>
  <si>
    <t>横琴西高位水池及泵房建设工程（一期）监理</t>
  </si>
  <si>
    <t xml:space="preserve">本次招标内容为本工程施工的全过程监理服务。具体服务范围包括勘察阶段、设计阶段（如协助业主内部审查审图工作）、施工准备阶段（包括协助招标人办理工程报建等有关事项）、施工阶段、保修阶段等。  </t>
  </si>
  <si>
    <t>/</t>
  </si>
  <si>
    <t>广东华晨项目管理咨询有限公司
珠海经济特区建设监理有限公司
广东建设工程监理有限公司
广东中火炬监理咨询有限公司
广东华禹工程咨询有限公司
亚太勤业工程咨询有限公司
广东明正项目管理有限公司
华联世纪工程咨询股份有限公司
广东建浩工程项目管理有限公司
广东国建工程项目管理有限公司
广东华工工程建设监理有限公司
广东巨正建设项目管理有限公司
广东省建筑工程监理有限公司</t>
  </si>
  <si>
    <t>最低价中标法</t>
  </si>
  <si>
    <t>亚太勤业工程咨询有限公司</t>
  </si>
  <si>
    <t>市政公用工程监理甲级资质</t>
  </si>
  <si>
    <t>2021年8月16日下午三点组织开标，拟中标单位为广东建浩工程监理有限公司。中标公示期间，亚太勤业工程咨询有限公司提出异议。2021年9月15日，经西江建管公司班子会议研究讨论，同意中标候选人排序第二名公司亚太勤业工程咨询有限公司按排名顺序递补为中标单位。</t>
  </si>
  <si>
    <t>2021年9月议标项目实施情况汇总表</t>
  </si>
  <si>
    <t>集团批复资金（元）</t>
  </si>
  <si>
    <t>议标单位</t>
  </si>
  <si>
    <t>议标合同金额（元）</t>
  </si>
  <si>
    <t>议标单位资质</t>
  </si>
  <si>
    <t>议标下浮率</t>
  </si>
  <si>
    <t>供水公司</t>
  </si>
  <si>
    <t>（香洲所）金唐厅2021年港湾大道水表美化工程</t>
  </si>
  <si>
    <t>水表组除锈、水表升高等。</t>
  </si>
  <si>
    <t>广东宗泽建工园林有限公司</t>
  </si>
  <si>
    <t>市政公用工程施工总承包叁级</t>
  </si>
  <si>
    <t>甲供主材</t>
  </si>
  <si>
    <t>（香洲所）金唐厅2021年金凤路水表美化工程</t>
  </si>
  <si>
    <t>广东城市建设集团有限公司</t>
  </si>
  <si>
    <t>市政公用工程施工总承包贰级</t>
  </si>
  <si>
    <t>港区所平沙厅西侧厂容厂貌整治工程</t>
  </si>
  <si>
    <t>砖砌围墙拆除修复、路面平整等</t>
  </si>
  <si>
    <t>珠海德进工程有限公司</t>
  </si>
  <si>
    <t>建筑工程施工总承包叁级</t>
  </si>
  <si>
    <t>内部比价</t>
  </si>
  <si>
    <t>平沙厅海泉华庭小区一期管网改造</t>
  </si>
  <si>
    <t>管道安装、土方开挖回填、路面拆除恢复等</t>
  </si>
  <si>
    <t>珠海供排水管网有限公司</t>
  </si>
  <si>
    <t>平沙厅坪苑花园小区管网改造工程</t>
  </si>
  <si>
    <t>甲供不锈钢管材及管件</t>
  </si>
  <si>
    <t>红旗营业厅侨海集资楼B栋管网改造</t>
  </si>
  <si>
    <t>管道安装、水表柱安装、混凝土路面拆除恢复等</t>
  </si>
  <si>
    <t>深圳市金润建设工程有限公司</t>
  </si>
  <si>
    <t>市政公用工程施工总承包壹级</t>
  </si>
  <si>
    <t>平沙一路供水管迁改工程</t>
  </si>
  <si>
    <t>管道安装、土方开挖、路面恢复等</t>
  </si>
  <si>
    <t>红旗厅2021年水表周检</t>
  </si>
  <si>
    <t>水表拆装</t>
  </si>
  <si>
    <t>日昌（福建）集团有限公司</t>
  </si>
  <si>
    <t>2021年红旗营业厅中珠花园管网更换表柱</t>
  </si>
  <si>
    <t>水表柱拆装、水表拆装、阀门拆装等</t>
  </si>
  <si>
    <t>广东佳浩建设有限公司</t>
  </si>
  <si>
    <t>拱北水厂污泥脱水车间新增不锈钢挡泥板及墙面翻新</t>
  </si>
  <si>
    <t>新增不锈钢挡泥板及墙面翻新</t>
  </si>
  <si>
    <t>159,397.18（含暂列金10,000元）</t>
  </si>
  <si>
    <t>珠海市博土建建筑工程有限公司</t>
  </si>
  <si>
    <t>黄杨泵站原水取样管安装工程</t>
  </si>
  <si>
    <t>原水取样管安装</t>
  </si>
  <si>
    <t>甲供钢塑管</t>
  </si>
  <si>
    <t>乾务水厂更换液控阀</t>
  </si>
  <si>
    <t>更换液控阀及伸缩器2套</t>
  </si>
  <si>
    <t>红旗营业厅三板仓库厨房及卫生间改造工程</t>
  </si>
  <si>
    <t>三板仓库厨房及卫生间改造</t>
  </si>
  <si>
    <t>龙井给水厂提标改造（一期）工程可研编制</t>
  </si>
  <si>
    <t>珠海市西江市政设计有限公司</t>
  </si>
  <si>
    <t>市政行业给水、排水工程（丙级）</t>
  </si>
  <si>
    <t>排水公司</t>
  </si>
  <si>
    <t>拱北厂三期出水紫外线渠顶部密封改造项目</t>
  </si>
  <si>
    <t>出水紫外线渠顶部密封</t>
  </si>
  <si>
    <t>珠海宏达建筑工程有限公司</t>
  </si>
  <si>
    <t>市政公用工程施工总承包三级</t>
  </si>
  <si>
    <t>对澳供水管迁改专项工程-武警执勤第二支队某大队训练场还建工程设计</t>
  </si>
  <si>
    <t>本次招标内容为本工程的设计服务。对澳供水管迁改专项工程-武警执勤第二支队大队训练场还建工程建设包括内容包括：1、教导队高压架线塔位置护坡；2、教导队营区泅渡训练场南侧160米垂直式挡土墙；3、教导队营区列队训练场增加面积；4、教导队营区用地北侧护坡（高压架线塔至洗衣厂侧）；5、教导队营区用地南侧护坡（现有营房南侧图纸护坡）；6、教导队风雨训练棚；7、执勤二中队训练场地。本次招标内容包括：对澳供水管迁改专项工程-武警执勤第二支队大队训练场还建工程规划方案设计（含效果图），初步设计(含概算)、施工图设计（含编写工程设备技术要求）等。</t>
  </si>
  <si>
    <t>广东省重工建筑设计院有限公司</t>
  </si>
  <si>
    <t>建筑行业设计甲级资质</t>
  </si>
  <si>
    <t>2021年8月20日下午三点组织开标，到场参与投标的单位仅有广东省重工建筑设计院有限公司一家单位，内部招标失败，因项目紧急，西江建管公司请示集团公司将对澳供水管迁改专项工程-武警执勤第二支队某大队训练场还建工程设计直接议标广东省重工建筑设计院有限公司。2021年9月2日集团公司同意直接议标该司。</t>
  </si>
  <si>
    <t>沥溪垃圾填埋场封场二期工程勘察成果复核</t>
  </si>
  <si>
    <t>该项目位于沥溪村沥溪垃圾填埋场，主要为对沥溪垃圾填埋场的三个污泥坑进行污泥坑进行原位固化后在封场。现根据审计要求对封场后的面积进行复测（1:500地形测量），总面积约0.0398km2。并对部分污泥坑的污泥固化深度进行勘探（需取芯但无需检测），总钻孔16个（成分基本为污泥），其中6个钻孔平均深度约10米，10个钻孔平均深度约5米。污泥坑位于半山腰，为上山道路，可能需人工搬运。本次议标对项目的勘察成果复核。</t>
  </si>
  <si>
    <t>广东省珠海工程勘察院</t>
  </si>
  <si>
    <t>工程勘察岩土工程专业甲级；
工程勘察工程测量专业乙级；</t>
  </si>
  <si>
    <t>横琴新区供水管网工程项目建议书编制</t>
  </si>
  <si>
    <t>横琴新区供水管网工程项目主要建设内容：1、完善横琴新区第二条供水管建设，其中珠海大道至洪湾立交段DN1200供水管约4000米，保税区东门到横琴大桥段，DN1400供水管约500米纳入本项目实施；2、完善横琴二桥进岛供水管建设，建设沿横琴二桥进入横琴新区的DN1600供水管约2800米，实施南湾路到环岛西路供水管段工程（约1700米）；3、实施马骝洲隧道DN800进岛供水管（约1500米）建设。本次议标主要内容为编制项目建议书，在相关勘察调研及评价的基础上，论证本工程建设的必要性、可行性，对比不同方案下该项目建设规模及方案设计、投资估算和进度安排等。</t>
  </si>
  <si>
    <t>珠海市规划设计研究院</t>
  </si>
  <si>
    <t>工程设计市政行业道路工程专业甲级</t>
  </si>
  <si>
    <t>海宜公司</t>
  </si>
  <si>
    <t>伟力高主车间屋面补漏工程</t>
  </si>
  <si>
    <t>含外墙立面更换，修补，彩钢板结构加固等</t>
  </si>
  <si>
    <t>广东立景园林工程有限公司</t>
  </si>
  <si>
    <t>伟力高废水车间外墙及调理车间西南角屋面补漏工程</t>
  </si>
  <si>
    <t>含调理车间西南角屋面进行加固维修或修补等。</t>
  </si>
  <si>
    <t xml:space="preserve"> </t>
  </si>
  <si>
    <t>伟力高加固压滤机等维修工程</t>
  </si>
  <si>
    <t>含玻璃房更换隔墙（拆装）、厂区旧路灯拆除、门卫保安室防雷装置、压滤机支腿基座、大型推拉门安全整改加固等。</t>
  </si>
  <si>
    <t xml:space="preserve">珠海市博土建建筑工程有限公司  </t>
  </si>
  <si>
    <t xml:space="preserve"> 伟力高车间外墙补漏等零星维修工程 </t>
  </si>
  <si>
    <r>
      <t>含</t>
    </r>
    <r>
      <rPr>
        <sz val="12"/>
        <color indexed="8"/>
        <rFont val="仿宋"/>
        <family val="3"/>
      </rPr>
      <t>外墙补漏、更换药剂间操作爬梯、修补磁砖</t>
    </r>
    <r>
      <rPr>
        <sz val="12"/>
        <color indexed="8"/>
        <rFont val="仿宋"/>
        <family val="3"/>
      </rPr>
      <t>等。</t>
    </r>
  </si>
  <si>
    <t>伟力高车间外墙维修工程</t>
  </si>
  <si>
    <r>
      <t>含主车间外墙屋面补漏等</t>
    </r>
    <r>
      <rPr>
        <sz val="12"/>
        <color indexed="8"/>
        <rFont val="仿宋"/>
        <family val="3"/>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</si>
</sst>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
  </numFmts>
  <fonts count="50">
    <font>
      <sz val="12"/>
      <name val="宋体"/>
      <family val="0"/>
    </font>
    <font>
      <sz val="11"/>
      <name val="宋体"/>
      <family val="0"/>
    </font>
    <font>
      <b/>
      <sz val="12"/>
      <name val="仿宋"/>
      <family val="3"/>
    </font>
    <font>
      <sz val="12"/>
      <name val="仿宋"/>
      <family val="3"/>
    </font>
    <font>
      <b/>
      <sz val="18"/>
      <name val="仿宋"/>
      <family val="3"/>
    </font>
    <font>
      <sz val="12"/>
      <color indexed="8"/>
      <name val="仿宋"/>
      <family val="3"/>
    </font>
    <font>
      <b/>
      <sz val="16"/>
      <name val="仿宋"/>
      <family val="3"/>
    </font>
    <font>
      <sz val="11"/>
      <color indexed="53"/>
      <name val="宋体"/>
      <family val="0"/>
    </font>
    <font>
      <b/>
      <sz val="13"/>
      <color indexed="54"/>
      <name val="宋体"/>
      <family val="0"/>
    </font>
    <font>
      <b/>
      <sz val="11"/>
      <color indexed="9"/>
      <name val="宋体"/>
      <family val="0"/>
    </font>
    <font>
      <u val="single"/>
      <sz val="11"/>
      <color indexed="12"/>
      <name val="宋体"/>
      <family val="0"/>
    </font>
    <font>
      <i/>
      <sz val="11"/>
      <color indexed="23"/>
      <name val="宋体"/>
      <family val="0"/>
    </font>
    <font>
      <sz val="11"/>
      <color indexed="8"/>
      <name val="宋体"/>
      <family val="0"/>
    </font>
    <font>
      <sz val="11"/>
      <color indexed="62"/>
      <name val="宋体"/>
      <family val="0"/>
    </font>
    <font>
      <sz val="11"/>
      <color indexed="17"/>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b/>
      <sz val="11"/>
      <color indexed="63"/>
      <name val="宋体"/>
      <family val="0"/>
    </font>
    <font>
      <u val="single"/>
      <sz val="11"/>
      <color indexed="20"/>
      <name val="宋体"/>
      <family val="0"/>
    </font>
    <font>
      <b/>
      <sz val="18"/>
      <color indexed="54"/>
      <name val="宋体"/>
      <family val="0"/>
    </font>
    <font>
      <sz val="11"/>
      <color indexed="10"/>
      <name val="宋体"/>
      <family val="0"/>
    </font>
    <font>
      <b/>
      <sz val="11"/>
      <color indexed="8"/>
      <name val="宋体"/>
      <family val="0"/>
    </font>
    <font>
      <b/>
      <sz val="11"/>
      <color indexed="53"/>
      <name val="宋体"/>
      <family val="0"/>
    </font>
    <font>
      <b/>
      <sz val="15"/>
      <color indexed="54"/>
      <name val="宋体"/>
      <family val="0"/>
    </font>
    <font>
      <sz val="9"/>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
      <family val="3"/>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6" fillId="0" borderId="0">
      <alignment vertical="center"/>
      <protection/>
    </xf>
  </cellStyleXfs>
  <cellXfs count="110">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176" fontId="3" fillId="0" borderId="0" xfId="0" applyNumberFormat="1" applyFont="1" applyFill="1" applyAlignment="1">
      <alignment horizontal="right" vertical="center" wrapText="1"/>
    </xf>
    <xf numFmtId="10" fontId="3" fillId="0" borderId="0" xfId="0" applyNumberFormat="1" applyFont="1" applyFill="1" applyAlignment="1">
      <alignment horizontal="right" vertical="center" wrapText="1"/>
    </xf>
    <xf numFmtId="10" fontId="3" fillId="0" borderId="0" xfId="0" applyNumberFormat="1" applyFont="1" applyFill="1" applyAlignment="1">
      <alignment horizontal="left" vertical="center" wrapText="1"/>
    </xf>
    <xf numFmtId="177" fontId="3" fillId="0" borderId="0" xfId="0" applyNumberFormat="1" applyFont="1" applyFill="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176" fontId="4" fillId="0" borderId="9" xfId="0" applyNumberFormat="1" applyFont="1" applyFill="1" applyBorder="1" applyAlignment="1">
      <alignment horizontal="right" vertical="center" wrapText="1"/>
    </xf>
    <xf numFmtId="0" fontId="2" fillId="0" borderId="9" xfId="0" applyFont="1" applyFill="1" applyBorder="1" applyAlignment="1">
      <alignment horizontal="center" vertical="center" wrapText="1"/>
    </xf>
    <xf numFmtId="0" fontId="2" fillId="0" borderId="9" xfId="63" applyFont="1" applyFill="1" applyBorder="1" applyAlignment="1">
      <alignment horizontal="center" vertical="center" wrapText="1"/>
      <protection/>
    </xf>
    <xf numFmtId="176" fontId="2" fillId="0" borderId="9" xfId="63" applyNumberFormat="1"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63" applyFont="1" applyBorder="1" applyAlignment="1">
      <alignment horizontal="center" vertical="center"/>
      <protection/>
    </xf>
    <xf numFmtId="0" fontId="48" fillId="0" borderId="10" xfId="0" applyFont="1" applyBorder="1" applyAlignment="1">
      <alignment horizontal="center" vertical="center" wrapText="1"/>
    </xf>
    <xf numFmtId="0" fontId="3" fillId="0" borderId="10" xfId="0" applyFont="1" applyBorder="1" applyAlignment="1">
      <alignment horizontal="left" vertical="center"/>
    </xf>
    <xf numFmtId="176" fontId="3" fillId="0" borderId="10" xfId="0"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xf>
    <xf numFmtId="176" fontId="3" fillId="0" borderId="11" xfId="0" applyNumberFormat="1" applyFont="1" applyFill="1" applyBorder="1" applyAlignment="1">
      <alignment horizontal="right" vertical="center" wrapText="1"/>
    </xf>
    <xf numFmtId="0" fontId="3" fillId="0" borderId="12" xfId="0" applyFont="1" applyBorder="1" applyAlignment="1">
      <alignment horizontal="center" vertical="center" wrapText="1"/>
    </xf>
    <xf numFmtId="0" fontId="3" fillId="0" borderId="12" xfId="0" applyFont="1" applyBorder="1" applyAlignment="1">
      <alignment horizontal="left" vertical="center"/>
    </xf>
    <xf numFmtId="176" fontId="3" fillId="0" borderId="12" xfId="0" applyNumberFormat="1" applyFont="1" applyFill="1" applyBorder="1" applyAlignment="1">
      <alignment horizontal="right"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176" fontId="3" fillId="0" borderId="9" xfId="0" applyNumberFormat="1" applyFont="1" applyBorder="1" applyAlignment="1">
      <alignment horizontal="right"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176" fontId="3" fillId="0" borderId="9" xfId="0" applyNumberFormat="1" applyFont="1" applyBorder="1" applyAlignment="1">
      <alignment horizontal="right" vertical="center" wrapText="1"/>
    </xf>
    <xf numFmtId="176" fontId="3" fillId="0" borderId="9" xfId="0" applyNumberFormat="1" applyFont="1" applyFill="1" applyBorder="1" applyAlignment="1">
      <alignment horizontal="right" vertical="center" wrapText="1"/>
    </xf>
    <xf numFmtId="0" fontId="3" fillId="0" borderId="13" xfId="0" applyFont="1" applyFill="1" applyBorder="1" applyAlignment="1">
      <alignment horizontal="center" vertical="center" wrapText="1"/>
    </xf>
    <xf numFmtId="0" fontId="3" fillId="0" borderId="9" xfId="63" applyFont="1" applyFill="1" applyBorder="1" applyAlignment="1">
      <alignment horizontal="center" vertical="center" wrapText="1"/>
      <protection/>
    </xf>
    <xf numFmtId="0" fontId="3" fillId="0" borderId="9" xfId="63" applyFont="1" applyFill="1" applyBorder="1" applyAlignment="1">
      <alignment horizontal="left" vertical="center" wrapText="1"/>
      <protection/>
    </xf>
    <xf numFmtId="176" fontId="3" fillId="0" borderId="9" xfId="63" applyNumberFormat="1" applyFont="1" applyFill="1" applyBorder="1" applyAlignment="1">
      <alignment horizontal="right" vertical="center" wrapText="1" indent="1"/>
      <protection/>
    </xf>
    <xf numFmtId="176" fontId="3" fillId="0" borderId="9" xfId="63" applyNumberFormat="1" applyFont="1" applyFill="1" applyBorder="1" applyAlignment="1">
      <alignment horizontal="right" vertical="center" wrapText="1"/>
      <protection/>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horizontal="right" vertical="center" wrapText="1"/>
    </xf>
    <xf numFmtId="10" fontId="4" fillId="0" borderId="9" xfId="0" applyNumberFormat="1" applyFont="1" applyFill="1" applyBorder="1" applyAlignment="1">
      <alignment horizontal="right" vertical="center" wrapText="1"/>
    </xf>
    <xf numFmtId="10" fontId="2" fillId="0" borderId="9" xfId="63" applyNumberFormat="1" applyFont="1" applyFill="1" applyBorder="1" applyAlignment="1">
      <alignment horizontal="center" vertical="center" wrapText="1"/>
      <protection/>
    </xf>
    <xf numFmtId="10" fontId="2" fillId="0" borderId="0" xfId="0" applyNumberFormat="1" applyFont="1" applyFill="1" applyAlignment="1">
      <alignment horizontal="center" vertical="center" wrapText="1"/>
    </xf>
    <xf numFmtId="177" fontId="2" fillId="0" borderId="0" xfId="0" applyNumberFormat="1" applyFont="1" applyFill="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9" fontId="3" fillId="0" borderId="16" xfId="25" applyNumberFormat="1" applyFont="1" applyFill="1" applyBorder="1" applyAlignment="1" applyProtection="1">
      <alignment horizontal="right" vertical="center" wrapText="1"/>
      <protection locked="0"/>
    </xf>
    <xf numFmtId="0" fontId="3" fillId="0" borderId="10" xfId="0" applyFont="1" applyFill="1" applyBorder="1" applyAlignment="1">
      <alignment horizontal="left" vertical="center" wrapText="1"/>
    </xf>
    <xf numFmtId="10" fontId="3" fillId="0" borderId="0" xfId="0" applyNumberFormat="1" applyFont="1" applyFill="1" applyAlignment="1">
      <alignment horizontal="left" vertical="center" wrapText="1"/>
    </xf>
    <xf numFmtId="177" fontId="3" fillId="0" borderId="0" xfId="0" applyNumberFormat="1" applyFont="1" applyFill="1" applyAlignment="1">
      <alignment horizontal="left" vertical="center" wrapText="1"/>
    </xf>
    <xf numFmtId="0" fontId="3" fillId="0" borderId="16" xfId="0" applyNumberFormat="1" applyFont="1" applyFill="1" applyBorder="1" applyAlignment="1" applyProtection="1">
      <alignment horizontal="center" vertical="center" wrapText="1"/>
      <protection locked="0"/>
    </xf>
    <xf numFmtId="177" fontId="3" fillId="0" borderId="0" xfId="0" applyNumberFormat="1" applyFont="1" applyFill="1" applyAlignment="1">
      <alignment horizontal="left" vertical="center" wrapText="1"/>
    </xf>
    <xf numFmtId="10" fontId="3" fillId="0" borderId="10" xfId="25" applyNumberFormat="1" applyFont="1" applyFill="1" applyBorder="1" applyAlignment="1" applyProtection="1">
      <alignment horizontal="right" vertical="center" wrapText="1"/>
      <protection locked="0"/>
    </xf>
    <xf numFmtId="0" fontId="3" fillId="0" borderId="12" xfId="0" applyNumberFormat="1" applyFont="1" applyFill="1" applyBorder="1" applyAlignment="1" applyProtection="1">
      <alignment horizontal="center" vertical="center" wrapText="1"/>
      <protection locked="0"/>
    </xf>
    <xf numFmtId="9" fontId="3" fillId="0" borderId="12" xfId="25" applyNumberFormat="1" applyFont="1" applyFill="1" applyBorder="1" applyAlignment="1" applyProtection="1">
      <alignment horizontal="right" vertical="center" wrapText="1"/>
      <protection locked="0"/>
    </xf>
    <xf numFmtId="0" fontId="3" fillId="0" borderId="12" xfId="0" applyFont="1" applyFill="1" applyBorder="1" applyAlignment="1">
      <alignment horizontal="left" vertical="center" wrapText="1"/>
    </xf>
    <xf numFmtId="10" fontId="3" fillId="0" borderId="9" xfId="0" applyNumberFormat="1" applyFont="1" applyBorder="1" applyAlignment="1">
      <alignment horizontal="right" vertical="center" wrapText="1"/>
    </xf>
    <xf numFmtId="0" fontId="3" fillId="0" borderId="9" xfId="0" applyFont="1" applyFill="1" applyBorder="1" applyAlignment="1">
      <alignment horizontal="left" vertical="center" wrapText="1"/>
    </xf>
    <xf numFmtId="176" fontId="3" fillId="0" borderId="9" xfId="0" applyNumberFormat="1" applyFont="1" applyBorder="1" applyAlignment="1">
      <alignment vertical="center" wrapText="1"/>
    </xf>
    <xf numFmtId="176" fontId="3" fillId="0" borderId="9" xfId="63" applyNumberFormat="1" applyFont="1" applyFill="1" applyBorder="1" applyAlignment="1">
      <alignment vertical="center" wrapText="1"/>
      <protection/>
    </xf>
    <xf numFmtId="0" fontId="3" fillId="0" borderId="9" xfId="0" applyFont="1" applyFill="1" applyBorder="1" applyAlignment="1">
      <alignment horizontal="center" vertical="center" wrapText="1"/>
    </xf>
    <xf numFmtId="10" fontId="3" fillId="0" borderId="9" xfId="0"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10" fontId="3" fillId="0" borderId="0" xfId="0" applyNumberFormat="1" applyFont="1" applyFill="1" applyAlignment="1">
      <alignment horizontal="right" vertical="center" wrapText="1"/>
    </xf>
    <xf numFmtId="10" fontId="3" fillId="0" borderId="0" xfId="0" applyNumberFormat="1" applyFont="1" applyFill="1" applyAlignment="1">
      <alignment horizontal="left"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176" fontId="3" fillId="0" borderId="0" xfId="0" applyNumberFormat="1" applyFont="1" applyAlignment="1">
      <alignment horizontal="right" vertical="center" wrapText="1"/>
    </xf>
    <xf numFmtId="10" fontId="3" fillId="0" borderId="0" xfId="0" applyNumberFormat="1" applyFont="1" applyAlignment="1">
      <alignment horizontal="right" vertical="center" wrapText="1"/>
    </xf>
    <xf numFmtId="176" fontId="3" fillId="0" borderId="0" xfId="0" applyNumberFormat="1"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right" vertical="center" wrapText="1"/>
    </xf>
    <xf numFmtId="0" fontId="4" fillId="0" borderId="9" xfId="0" applyFont="1" applyBorder="1" applyAlignment="1">
      <alignment horizontal="left" vertical="center" wrapText="1"/>
    </xf>
    <xf numFmtId="176" fontId="4" fillId="0" borderId="9" xfId="0" applyNumberFormat="1" applyFont="1" applyBorder="1" applyAlignment="1">
      <alignment horizontal="right" vertical="center" wrapText="1"/>
    </xf>
    <xf numFmtId="0" fontId="6"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63" applyFont="1" applyBorder="1" applyAlignment="1">
      <alignment horizontal="center" vertical="center" wrapText="1"/>
      <protection/>
    </xf>
    <xf numFmtId="176" fontId="2" fillId="0" borderId="9" xfId="0" applyNumberFormat="1" applyFont="1" applyBorder="1" applyAlignment="1">
      <alignment horizontal="center" vertical="center" wrapText="1"/>
    </xf>
    <xf numFmtId="0" fontId="3" fillId="0" borderId="9" xfId="63" applyNumberFormat="1" applyFont="1" applyBorder="1" applyAlignment="1">
      <alignment horizontal="center" vertical="center"/>
      <protection/>
    </xf>
    <xf numFmtId="0" fontId="3" fillId="0" borderId="9" xfId="0" applyNumberFormat="1" applyFont="1" applyBorder="1" applyAlignment="1">
      <alignment horizontal="center" vertical="center" wrapText="1"/>
    </xf>
    <xf numFmtId="0" fontId="3" fillId="0" borderId="9" xfId="0" applyFont="1" applyBorder="1" applyAlignment="1">
      <alignment horizontal="left" vertical="center" wrapText="1"/>
    </xf>
    <xf numFmtId="4" fontId="3" fillId="0" borderId="9" xfId="0" applyNumberFormat="1" applyFont="1" applyBorder="1" applyAlignment="1">
      <alignment horizontal="right" vertical="center" wrapText="1"/>
    </xf>
    <xf numFmtId="0" fontId="3" fillId="0" borderId="9" xfId="0" applyNumberFormat="1" applyFont="1" applyBorder="1" applyAlignment="1">
      <alignment vertical="center" wrapText="1"/>
    </xf>
    <xf numFmtId="0" fontId="3" fillId="0" borderId="9" xfId="0" applyFont="1" applyBorder="1" applyAlignment="1">
      <alignment horizontal="center" vertical="center" wrapText="1"/>
    </xf>
    <xf numFmtId="0" fontId="3" fillId="0" borderId="9" xfId="0" applyFont="1" applyBorder="1" applyAlignment="1">
      <alignment horizontal="right" vertical="center" wrapText="1"/>
    </xf>
    <xf numFmtId="176" fontId="3" fillId="0" borderId="9" xfId="0" applyNumberFormat="1" applyFont="1" applyFill="1" applyBorder="1" applyAlignment="1">
      <alignment vertical="center" wrapText="1"/>
    </xf>
    <xf numFmtId="10" fontId="4" fillId="0" borderId="9" xfId="0" applyNumberFormat="1" applyFont="1" applyBorder="1" applyAlignment="1">
      <alignment horizontal="right" vertical="center" wrapText="1"/>
    </xf>
    <xf numFmtId="10" fontId="2" fillId="0" borderId="9"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176" fontId="3" fillId="0" borderId="9" xfId="0" applyNumberFormat="1" applyFont="1" applyBorder="1" applyAlignment="1">
      <alignment horizontal="right" vertical="center" wrapText="1"/>
    </xf>
    <xf numFmtId="10" fontId="3" fillId="0" borderId="9" xfId="63" applyNumberFormat="1" applyFont="1" applyBorder="1" applyAlignment="1">
      <alignment horizontal="right" vertical="center" wrapText="1"/>
      <protection/>
    </xf>
    <xf numFmtId="176" fontId="3" fillId="0" borderId="0" xfId="63" applyNumberFormat="1" applyFont="1" applyFill="1" applyBorder="1" applyAlignment="1">
      <alignment horizontal="center" vertical="center" wrapText="1"/>
      <protection/>
    </xf>
    <xf numFmtId="176" fontId="3" fillId="0" borderId="0" xfId="0" applyNumberFormat="1" applyFont="1" applyFill="1" applyBorder="1" applyAlignment="1">
      <alignment horizontal="center" vertical="center" wrapText="1"/>
    </xf>
    <xf numFmtId="0" fontId="3" fillId="0" borderId="9" xfId="0" applyFont="1" applyBorder="1" applyAlignment="1">
      <alignment vertical="center" wrapText="1"/>
    </xf>
    <xf numFmtId="176" fontId="3" fillId="0" borderId="0" xfId="0" applyNumberFormat="1" applyFont="1" applyAlignment="1">
      <alignment horizontal="center" vertical="center" wrapText="1"/>
    </xf>
    <xf numFmtId="176" fontId="2" fillId="0" borderId="0" xfId="0" applyNumberFormat="1" applyFont="1" applyAlignment="1">
      <alignment horizontal="center" vertical="center" wrapText="1"/>
    </xf>
    <xf numFmtId="178" fontId="3" fillId="0" borderId="0" xfId="0" applyNumberFormat="1" applyFont="1" applyFill="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Q4"/>
  <sheetViews>
    <sheetView zoomScale="85" zoomScaleNormal="85" zoomScaleSheetLayoutView="100" workbookViewId="0" topLeftCell="A1">
      <selection activeCell="A1" sqref="A1:N1"/>
    </sheetView>
  </sheetViews>
  <sheetFormatPr defaultColWidth="9.00390625" defaultRowHeight="14.25"/>
  <cols>
    <col min="1" max="1" width="7.125" style="76" customWidth="1"/>
    <col min="2" max="2" width="16.625" style="76" customWidth="1"/>
    <col min="3" max="3" width="6.125" style="77" customWidth="1"/>
    <col min="4" max="4" width="28.125" style="76" customWidth="1"/>
    <col min="5" max="5" width="39.75390625" style="78" customWidth="1"/>
    <col min="6" max="6" width="18.50390625" style="79" customWidth="1"/>
    <col min="7" max="7" width="17.625" style="79" customWidth="1"/>
    <col min="8" max="8" width="48.625" style="76" customWidth="1"/>
    <col min="9" max="9" width="16.00390625" style="76" customWidth="1"/>
    <col min="10" max="10" width="31.50390625" style="76" customWidth="1"/>
    <col min="11" max="11" width="15.25390625" style="79" customWidth="1"/>
    <col min="12" max="12" width="15.75390625" style="76" customWidth="1"/>
    <col min="13" max="13" width="11.125" style="80" customWidth="1"/>
    <col min="14" max="14" width="49.75390625" style="76" customWidth="1"/>
    <col min="15" max="16" width="14.875" style="81" bestFit="1" customWidth="1"/>
    <col min="17" max="17" width="13.25390625" style="81" customWidth="1"/>
    <col min="18" max="16384" width="9.00390625" style="76" customWidth="1"/>
  </cols>
  <sheetData>
    <row r="1" spans="1:14" ht="45" customHeight="1">
      <c r="A1" s="82" t="s">
        <v>0</v>
      </c>
      <c r="B1" s="82"/>
      <c r="C1" s="83"/>
      <c r="D1" s="82"/>
      <c r="E1" s="84"/>
      <c r="F1" s="85"/>
      <c r="G1" s="85"/>
      <c r="H1" s="86"/>
      <c r="I1" s="86"/>
      <c r="J1" s="82"/>
      <c r="K1" s="85"/>
      <c r="L1" s="82"/>
      <c r="M1" s="98"/>
      <c r="N1" s="82"/>
    </row>
    <row r="2" spans="1:17" s="73" customFormat="1" ht="28.5">
      <c r="A2" s="87" t="s">
        <v>1</v>
      </c>
      <c r="B2" s="87" t="s">
        <v>2</v>
      </c>
      <c r="C2" s="88" t="s">
        <v>3</v>
      </c>
      <c r="D2" s="87" t="s">
        <v>4</v>
      </c>
      <c r="E2" s="87" t="s">
        <v>5</v>
      </c>
      <c r="F2" s="89" t="s">
        <v>6</v>
      </c>
      <c r="G2" s="89" t="s">
        <v>7</v>
      </c>
      <c r="H2" s="87" t="s">
        <v>8</v>
      </c>
      <c r="I2" s="87" t="s">
        <v>9</v>
      </c>
      <c r="J2" s="87" t="s">
        <v>10</v>
      </c>
      <c r="K2" s="89" t="s">
        <v>11</v>
      </c>
      <c r="L2" s="87" t="s">
        <v>12</v>
      </c>
      <c r="M2" s="99" t="s">
        <v>13</v>
      </c>
      <c r="N2" s="87" t="s">
        <v>14</v>
      </c>
      <c r="O2" s="100"/>
      <c r="P2" s="100"/>
      <c r="Q2" s="108"/>
    </row>
    <row r="3" spans="1:17" s="74" customFormat="1" ht="71.25">
      <c r="A3" s="35">
        <v>1</v>
      </c>
      <c r="B3" s="35" t="s">
        <v>15</v>
      </c>
      <c r="C3" s="90">
        <v>1</v>
      </c>
      <c r="D3" s="91" t="s">
        <v>16</v>
      </c>
      <c r="E3" s="92" t="s">
        <v>17</v>
      </c>
      <c r="F3" s="93">
        <v>1507141.92</v>
      </c>
      <c r="G3" s="93">
        <v>1507141.92</v>
      </c>
      <c r="H3" s="94" t="s">
        <v>18</v>
      </c>
      <c r="I3" s="101" t="s">
        <v>19</v>
      </c>
      <c r="J3" s="91" t="s">
        <v>20</v>
      </c>
      <c r="K3" s="102">
        <f>G3*0.908</f>
        <v>1368484.86336</v>
      </c>
      <c r="L3" s="91" t="s">
        <v>21</v>
      </c>
      <c r="M3" s="103">
        <f>1-90.8%</f>
        <v>0.09200000000000008</v>
      </c>
      <c r="N3" s="92"/>
      <c r="O3" s="104"/>
      <c r="P3" s="105"/>
      <c r="Q3" s="109"/>
    </row>
    <row r="4" spans="1:17" s="75" customFormat="1" ht="185.25">
      <c r="A4" s="35">
        <v>2</v>
      </c>
      <c r="B4" s="35" t="s">
        <v>22</v>
      </c>
      <c r="C4" s="17">
        <v>1</v>
      </c>
      <c r="D4" s="95" t="s">
        <v>23</v>
      </c>
      <c r="E4" s="36" t="s">
        <v>24</v>
      </c>
      <c r="F4" s="96" t="s">
        <v>25</v>
      </c>
      <c r="G4" s="97">
        <v>353481</v>
      </c>
      <c r="H4" s="32" t="s">
        <v>26</v>
      </c>
      <c r="I4" s="30" t="s">
        <v>27</v>
      </c>
      <c r="J4" s="30" t="s">
        <v>28</v>
      </c>
      <c r="K4" s="33">
        <f>G4*62%</f>
        <v>219158.22</v>
      </c>
      <c r="L4" s="30" t="s">
        <v>29</v>
      </c>
      <c r="M4" s="63">
        <f>1-K4/G4</f>
        <v>0.38</v>
      </c>
      <c r="N4" s="106" t="s">
        <v>30</v>
      </c>
      <c r="O4" s="107"/>
      <c r="P4" s="107"/>
      <c r="Q4" s="107"/>
    </row>
  </sheetData>
  <sheetProtection/>
  <mergeCells count="1">
    <mergeCell ref="A1:N1"/>
  </mergeCells>
  <printOptions/>
  <pageMargins left="0.75" right="0.75" top="1" bottom="1" header="0.51" footer="0.51"/>
  <pageSetup fitToHeight="0" fitToWidth="1" orientation="landscape" paperSize="9" scale="51"/>
</worksheet>
</file>

<file path=xl/worksheets/sheet2.xml><?xml version="1.0" encoding="utf-8"?>
<worksheet xmlns="http://schemas.openxmlformats.org/spreadsheetml/2006/main" xmlns:r="http://schemas.openxmlformats.org/officeDocument/2006/relationships">
  <dimension ref="A1:O53"/>
  <sheetViews>
    <sheetView tabSelected="1" zoomScale="85" zoomScaleNormal="85" zoomScaleSheetLayoutView="100" workbookViewId="0" topLeftCell="A1">
      <pane ySplit="2" topLeftCell="A18" activePane="bottomLeft" state="frozen"/>
      <selection pane="bottomLeft" activeCell="A1" sqref="A1:L1"/>
    </sheetView>
  </sheetViews>
  <sheetFormatPr defaultColWidth="9.00390625" defaultRowHeight="14.25"/>
  <cols>
    <col min="1" max="1" width="5.00390625" style="4" customWidth="1"/>
    <col min="2" max="2" width="13.625" style="4" customWidth="1"/>
    <col min="3" max="3" width="6.25390625" style="4" customWidth="1"/>
    <col min="4" max="4" width="34.75390625" style="4" customWidth="1"/>
    <col min="5" max="5" width="42.625" style="5" customWidth="1"/>
    <col min="6" max="6" width="18.625" style="6" customWidth="1"/>
    <col min="7" max="7" width="17.625" style="6" customWidth="1"/>
    <col min="8" max="8" width="34.25390625" style="4" customWidth="1"/>
    <col min="9" max="9" width="17.75390625" style="6" customWidth="1"/>
    <col min="10" max="10" width="29.75390625" style="4" customWidth="1"/>
    <col min="11" max="11" width="12.625" style="7" bestFit="1" customWidth="1"/>
    <col min="12" max="12" width="57.00390625" style="5" customWidth="1"/>
    <col min="13" max="13" width="13.75390625" style="8" bestFit="1" customWidth="1"/>
    <col min="14" max="14" width="12.625" style="9" bestFit="1" customWidth="1"/>
    <col min="15" max="15" width="11.50390625" style="9" bestFit="1" customWidth="1"/>
    <col min="16" max="16" width="12.625" style="5" bestFit="1" customWidth="1"/>
    <col min="17" max="16384" width="9.00390625" style="5" customWidth="1"/>
  </cols>
  <sheetData>
    <row r="1" spans="1:12" ht="42.75" customHeight="1">
      <c r="A1" s="10" t="s">
        <v>31</v>
      </c>
      <c r="B1" s="10"/>
      <c r="C1" s="10"/>
      <c r="D1" s="10"/>
      <c r="E1" s="11"/>
      <c r="F1" s="12"/>
      <c r="G1" s="12"/>
      <c r="H1" s="10"/>
      <c r="I1" s="12"/>
      <c r="J1" s="10"/>
      <c r="K1" s="48"/>
      <c r="L1" s="11"/>
    </row>
    <row r="2" spans="1:15" s="1" customFormat="1" ht="36.75" customHeight="1">
      <c r="A2" s="13" t="s">
        <v>1</v>
      </c>
      <c r="B2" s="13" t="s">
        <v>2</v>
      </c>
      <c r="C2" s="14" t="s">
        <v>3</v>
      </c>
      <c r="D2" s="14" t="s">
        <v>4</v>
      </c>
      <c r="E2" s="14" t="s">
        <v>5</v>
      </c>
      <c r="F2" s="15" t="s">
        <v>32</v>
      </c>
      <c r="G2" s="15" t="s">
        <v>6</v>
      </c>
      <c r="H2" s="14" t="s">
        <v>33</v>
      </c>
      <c r="I2" s="15" t="s">
        <v>34</v>
      </c>
      <c r="J2" s="14" t="s">
        <v>35</v>
      </c>
      <c r="K2" s="49" t="s">
        <v>36</v>
      </c>
      <c r="L2" s="13" t="s">
        <v>14</v>
      </c>
      <c r="M2" s="50"/>
      <c r="N2" s="51"/>
      <c r="O2" s="51"/>
    </row>
    <row r="3" spans="1:15" s="2" customFormat="1" ht="14.25">
      <c r="A3" s="16">
        <v>1</v>
      </c>
      <c r="B3" s="16" t="s">
        <v>37</v>
      </c>
      <c r="C3" s="17">
        <v>1</v>
      </c>
      <c r="D3" s="18" t="s">
        <v>38</v>
      </c>
      <c r="E3" s="19" t="s">
        <v>39</v>
      </c>
      <c r="F3" s="20">
        <v>374000</v>
      </c>
      <c r="G3" s="20">
        <v>156650.19</v>
      </c>
      <c r="H3" s="21" t="s">
        <v>40</v>
      </c>
      <c r="I3" s="20">
        <v>140985.17</v>
      </c>
      <c r="J3" s="52" t="s">
        <v>41</v>
      </c>
      <c r="K3" s="53">
        <f aca="true" t="shared" si="0" ref="K3:K11">(G3-I3)/G3</f>
        <v>0.10000000638365003</v>
      </c>
      <c r="L3" s="54" t="s">
        <v>42</v>
      </c>
      <c r="M3" s="55"/>
      <c r="N3" s="56"/>
      <c r="O3" s="56"/>
    </row>
    <row r="4" spans="1:15" s="3" customFormat="1" ht="14.25">
      <c r="A4" s="16"/>
      <c r="B4" s="16"/>
      <c r="C4" s="17">
        <v>2</v>
      </c>
      <c r="D4" s="18" t="s">
        <v>43</v>
      </c>
      <c r="E4" s="19" t="s">
        <v>39</v>
      </c>
      <c r="F4" s="20">
        <v>174000</v>
      </c>
      <c r="G4" s="20">
        <v>56579.33</v>
      </c>
      <c r="H4" s="21" t="s">
        <v>44</v>
      </c>
      <c r="I4" s="20">
        <v>50921.4</v>
      </c>
      <c r="J4" s="57" t="s">
        <v>45</v>
      </c>
      <c r="K4" s="53">
        <f t="shared" si="0"/>
        <v>0.09999994697710277</v>
      </c>
      <c r="L4" s="54" t="s">
        <v>42</v>
      </c>
      <c r="M4" s="55"/>
      <c r="N4" s="58"/>
      <c r="O4" s="58"/>
    </row>
    <row r="5" spans="1:15" s="3" customFormat="1" ht="14.25">
      <c r="A5" s="16"/>
      <c r="B5" s="16"/>
      <c r="C5" s="17">
        <v>3</v>
      </c>
      <c r="D5" s="18" t="s">
        <v>46</v>
      </c>
      <c r="E5" s="19" t="s">
        <v>47</v>
      </c>
      <c r="F5" s="20">
        <v>235200</v>
      </c>
      <c r="G5" s="20">
        <v>234934.88</v>
      </c>
      <c r="H5" s="21" t="s">
        <v>48</v>
      </c>
      <c r="I5" s="20">
        <v>208190.45</v>
      </c>
      <c r="J5" s="57" t="s">
        <v>49</v>
      </c>
      <c r="K5" s="59">
        <v>0.11380000000000001</v>
      </c>
      <c r="L5" s="54" t="s">
        <v>50</v>
      </c>
      <c r="M5" s="55"/>
      <c r="N5" s="58"/>
      <c r="O5" s="58"/>
    </row>
    <row r="6" spans="1:15" s="3" customFormat="1" ht="14.25">
      <c r="A6" s="16"/>
      <c r="B6" s="16"/>
      <c r="C6" s="17">
        <v>4</v>
      </c>
      <c r="D6" s="18" t="s">
        <v>51</v>
      </c>
      <c r="E6" s="19" t="s">
        <v>52</v>
      </c>
      <c r="F6" s="20">
        <v>413300</v>
      </c>
      <c r="G6" s="20">
        <v>384689.49</v>
      </c>
      <c r="H6" s="21" t="s">
        <v>53</v>
      </c>
      <c r="I6" s="20">
        <v>353914.33</v>
      </c>
      <c r="J6" s="57" t="s">
        <v>41</v>
      </c>
      <c r="K6" s="53">
        <f t="shared" si="0"/>
        <v>0.08000000207959924</v>
      </c>
      <c r="L6" s="54"/>
      <c r="M6" s="55"/>
      <c r="N6" s="58"/>
      <c r="O6" s="58"/>
    </row>
    <row r="7" spans="1:15" s="3" customFormat="1" ht="14.25">
      <c r="A7" s="16"/>
      <c r="B7" s="16"/>
      <c r="C7" s="17">
        <v>5</v>
      </c>
      <c r="D7" s="18" t="s">
        <v>54</v>
      </c>
      <c r="E7" s="19" t="s">
        <v>52</v>
      </c>
      <c r="F7" s="20">
        <v>433900</v>
      </c>
      <c r="G7" s="20">
        <v>334489.54</v>
      </c>
      <c r="H7" s="21" t="s">
        <v>53</v>
      </c>
      <c r="I7" s="20">
        <v>307730.38</v>
      </c>
      <c r="J7" s="57" t="s">
        <v>41</v>
      </c>
      <c r="K7" s="53">
        <f t="shared" si="0"/>
        <v>0.07999999043318358</v>
      </c>
      <c r="L7" s="54" t="s">
        <v>55</v>
      </c>
      <c r="M7" s="55"/>
      <c r="N7" s="58"/>
      <c r="O7" s="58"/>
    </row>
    <row r="8" spans="1:15" s="3" customFormat="1" ht="14.25">
      <c r="A8" s="16"/>
      <c r="B8" s="16"/>
      <c r="C8" s="17">
        <v>6</v>
      </c>
      <c r="D8" s="18" t="s">
        <v>56</v>
      </c>
      <c r="E8" s="19" t="s">
        <v>57</v>
      </c>
      <c r="F8" s="20">
        <v>100000</v>
      </c>
      <c r="G8" s="20">
        <v>61420.45</v>
      </c>
      <c r="H8" s="21" t="s">
        <v>58</v>
      </c>
      <c r="I8" s="20">
        <v>55278.41</v>
      </c>
      <c r="J8" s="57" t="s">
        <v>59</v>
      </c>
      <c r="K8" s="53">
        <f t="shared" si="0"/>
        <v>0.09999991859388842</v>
      </c>
      <c r="L8" s="54" t="s">
        <v>42</v>
      </c>
      <c r="M8" s="55"/>
      <c r="N8" s="58"/>
      <c r="O8" s="58"/>
    </row>
    <row r="9" spans="1:15" s="3" customFormat="1" ht="14.25">
      <c r="A9" s="16"/>
      <c r="B9" s="16"/>
      <c r="C9" s="17">
        <v>7</v>
      </c>
      <c r="D9" s="18" t="s">
        <v>60</v>
      </c>
      <c r="E9" s="19" t="s">
        <v>61</v>
      </c>
      <c r="F9" s="20">
        <v>443100</v>
      </c>
      <c r="G9" s="20">
        <v>110917.51</v>
      </c>
      <c r="H9" s="21" t="s">
        <v>58</v>
      </c>
      <c r="I9" s="20">
        <v>99825.76</v>
      </c>
      <c r="J9" s="57" t="s">
        <v>59</v>
      </c>
      <c r="K9" s="53">
        <f t="shared" si="0"/>
        <v>0.09999999098429094</v>
      </c>
      <c r="L9" s="54" t="s">
        <v>42</v>
      </c>
      <c r="M9" s="55"/>
      <c r="N9" s="58"/>
      <c r="O9" s="58"/>
    </row>
    <row r="10" spans="1:15" s="3" customFormat="1" ht="14.25">
      <c r="A10" s="16"/>
      <c r="B10" s="16"/>
      <c r="C10" s="17">
        <v>8</v>
      </c>
      <c r="D10" s="18" t="s">
        <v>62</v>
      </c>
      <c r="E10" s="19" t="s">
        <v>63</v>
      </c>
      <c r="F10" s="20">
        <v>140000</v>
      </c>
      <c r="G10" s="20">
        <v>23430.55</v>
      </c>
      <c r="H10" s="21" t="s">
        <v>64</v>
      </c>
      <c r="I10" s="20">
        <v>21087.5</v>
      </c>
      <c r="J10" s="57" t="s">
        <v>45</v>
      </c>
      <c r="K10" s="53">
        <f t="shared" si="0"/>
        <v>0.09999978660338743</v>
      </c>
      <c r="L10" s="54" t="s">
        <v>42</v>
      </c>
      <c r="M10" s="55"/>
      <c r="N10" s="58"/>
      <c r="O10" s="58"/>
    </row>
    <row r="11" spans="1:15" s="3" customFormat="1" ht="14.25">
      <c r="A11" s="16"/>
      <c r="B11" s="16"/>
      <c r="C11" s="17">
        <v>9</v>
      </c>
      <c r="D11" s="22" t="s">
        <v>65</v>
      </c>
      <c r="E11" s="23" t="s">
        <v>66</v>
      </c>
      <c r="F11" s="24">
        <v>100000</v>
      </c>
      <c r="G11" s="24">
        <v>67977.58</v>
      </c>
      <c r="H11" s="21" t="s">
        <v>67</v>
      </c>
      <c r="I11" s="24">
        <v>61179.82</v>
      </c>
      <c r="J11" s="57" t="s">
        <v>41</v>
      </c>
      <c r="K11" s="53">
        <f t="shared" si="0"/>
        <v>0.10000002942146516</v>
      </c>
      <c r="L11" s="54" t="s">
        <v>42</v>
      </c>
      <c r="M11" s="55"/>
      <c r="N11" s="58"/>
      <c r="O11" s="58"/>
    </row>
    <row r="12" spans="1:15" s="3" customFormat="1" ht="28.5">
      <c r="A12" s="16"/>
      <c r="B12" s="16"/>
      <c r="C12" s="17">
        <v>10</v>
      </c>
      <c r="D12" s="25" t="s">
        <v>68</v>
      </c>
      <c r="E12" s="26" t="s">
        <v>69</v>
      </c>
      <c r="F12" s="27">
        <v>160000</v>
      </c>
      <c r="G12" s="27" t="s">
        <v>70</v>
      </c>
      <c r="H12" s="28" t="s">
        <v>71</v>
      </c>
      <c r="I12" s="27">
        <v>144457.46</v>
      </c>
      <c r="J12" s="60" t="s">
        <v>49</v>
      </c>
      <c r="K12" s="61">
        <v>0.1</v>
      </c>
      <c r="L12" s="62"/>
      <c r="M12" s="55"/>
      <c r="N12" s="56"/>
      <c r="O12" s="58"/>
    </row>
    <row r="13" spans="1:15" s="2" customFormat="1" ht="14.25">
      <c r="A13" s="16"/>
      <c r="B13" s="16"/>
      <c r="C13" s="17">
        <v>11</v>
      </c>
      <c r="D13" s="25" t="s">
        <v>72</v>
      </c>
      <c r="E13" s="26" t="s">
        <v>73</v>
      </c>
      <c r="F13" s="27">
        <v>175000</v>
      </c>
      <c r="G13" s="27">
        <v>143594.6</v>
      </c>
      <c r="H13" s="28" t="s">
        <v>64</v>
      </c>
      <c r="I13" s="27">
        <v>129230.51</v>
      </c>
      <c r="J13" s="57" t="s">
        <v>45</v>
      </c>
      <c r="K13" s="53">
        <f aca="true" t="shared" si="1" ref="K13:K16">(G13-I13)/G13</f>
        <v>0.10003224355233421</v>
      </c>
      <c r="L13" s="62" t="s">
        <v>74</v>
      </c>
      <c r="M13" s="55"/>
      <c r="N13" s="56"/>
      <c r="O13" s="56"/>
    </row>
    <row r="14" spans="1:15" s="3" customFormat="1" ht="14.25">
      <c r="A14" s="16"/>
      <c r="B14" s="16"/>
      <c r="C14" s="17">
        <v>12</v>
      </c>
      <c r="D14" s="25" t="s">
        <v>75</v>
      </c>
      <c r="E14" s="26" t="s">
        <v>76</v>
      </c>
      <c r="F14" s="27">
        <v>400000</v>
      </c>
      <c r="G14" s="27">
        <v>37369.02</v>
      </c>
      <c r="H14" s="28" t="s">
        <v>53</v>
      </c>
      <c r="I14" s="27">
        <v>35126.88</v>
      </c>
      <c r="J14" s="60" t="s">
        <v>41</v>
      </c>
      <c r="K14" s="53">
        <f t="shared" si="1"/>
        <v>0.05999996788783863</v>
      </c>
      <c r="L14" s="62" t="s">
        <v>42</v>
      </c>
      <c r="M14" s="55"/>
      <c r="N14" s="58"/>
      <c r="O14" s="58"/>
    </row>
    <row r="15" spans="1:15" s="3" customFormat="1" ht="14.25">
      <c r="A15" s="16"/>
      <c r="B15" s="16"/>
      <c r="C15" s="17">
        <v>13</v>
      </c>
      <c r="D15" s="25" t="s">
        <v>77</v>
      </c>
      <c r="E15" s="26" t="s">
        <v>78</v>
      </c>
      <c r="F15" s="27">
        <v>50000</v>
      </c>
      <c r="G15" s="27">
        <v>49999.82</v>
      </c>
      <c r="H15" s="28" t="s">
        <v>48</v>
      </c>
      <c r="I15" s="27">
        <v>44999.84</v>
      </c>
      <c r="J15" s="60" t="s">
        <v>49</v>
      </c>
      <c r="K15" s="53">
        <f t="shared" si="1"/>
        <v>0.09999995999985606</v>
      </c>
      <c r="L15" s="62"/>
      <c r="M15" s="55"/>
      <c r="N15" s="58"/>
      <c r="O15" s="58"/>
    </row>
    <row r="16" spans="1:15" s="3" customFormat="1" ht="14.25">
      <c r="A16" s="16"/>
      <c r="B16" s="16"/>
      <c r="C16" s="17">
        <v>14</v>
      </c>
      <c r="D16" s="25" t="s">
        <v>79</v>
      </c>
      <c r="E16" s="26" t="s">
        <v>79</v>
      </c>
      <c r="F16" s="27" t="s">
        <v>25</v>
      </c>
      <c r="G16" s="27">
        <v>123509.75</v>
      </c>
      <c r="H16" s="28" t="s">
        <v>80</v>
      </c>
      <c r="I16" s="27">
        <v>98807.8</v>
      </c>
      <c r="J16" s="60" t="s">
        <v>81</v>
      </c>
      <c r="K16" s="53">
        <f t="shared" si="1"/>
        <v>0.19999999999999998</v>
      </c>
      <c r="L16" s="62"/>
      <c r="M16" s="55"/>
      <c r="N16" s="58"/>
      <c r="O16" s="58"/>
    </row>
    <row r="17" spans="1:15" s="2" customFormat="1" ht="14.25">
      <c r="A17" s="29">
        <v>2</v>
      </c>
      <c r="B17" s="29" t="s">
        <v>82</v>
      </c>
      <c r="C17" s="30">
        <v>1</v>
      </c>
      <c r="D17" s="31" t="s">
        <v>83</v>
      </c>
      <c r="E17" s="32" t="s">
        <v>84</v>
      </c>
      <c r="F17" s="33">
        <v>14727.6</v>
      </c>
      <c r="G17" s="33">
        <v>14727.6</v>
      </c>
      <c r="H17" s="30" t="s">
        <v>85</v>
      </c>
      <c r="I17" s="33">
        <v>13991.22</v>
      </c>
      <c r="J17" s="30" t="s">
        <v>86</v>
      </c>
      <c r="K17" s="63">
        <v>0.05</v>
      </c>
      <c r="L17" s="64"/>
      <c r="M17" s="55"/>
      <c r="N17" s="56"/>
      <c r="O17" s="56"/>
    </row>
    <row r="18" spans="1:15" s="3" customFormat="1" ht="114">
      <c r="A18" s="34">
        <v>3</v>
      </c>
      <c r="B18" s="34" t="s">
        <v>22</v>
      </c>
      <c r="C18" s="30">
        <v>1</v>
      </c>
      <c r="D18" s="35" t="s">
        <v>87</v>
      </c>
      <c r="E18" s="36" t="s">
        <v>88</v>
      </c>
      <c r="F18" s="37" t="s">
        <v>25</v>
      </c>
      <c r="G18" s="38">
        <v>378248</v>
      </c>
      <c r="H18" s="30" t="s">
        <v>89</v>
      </c>
      <c r="I18" s="65">
        <f>G18*75%</f>
        <v>283686</v>
      </c>
      <c r="J18" s="30" t="s">
        <v>90</v>
      </c>
      <c r="K18" s="63">
        <f aca="true" t="shared" si="2" ref="K18:K20">1-I18/G18</f>
        <v>0.25</v>
      </c>
      <c r="L18" s="32" t="s">
        <v>91</v>
      </c>
      <c r="M18" s="55"/>
      <c r="N18" s="58"/>
      <c r="O18" s="58"/>
    </row>
    <row r="19" spans="1:15" s="3" customFormat="1" ht="142.5">
      <c r="A19" s="34"/>
      <c r="B19" s="34"/>
      <c r="C19" s="30">
        <v>2</v>
      </c>
      <c r="D19" s="35" t="s">
        <v>92</v>
      </c>
      <c r="E19" s="36" t="s">
        <v>93</v>
      </c>
      <c r="F19" s="37" t="s">
        <v>25</v>
      </c>
      <c r="G19" s="38">
        <v>35850</v>
      </c>
      <c r="H19" s="30" t="s">
        <v>94</v>
      </c>
      <c r="I19" s="65">
        <v>30561.35</v>
      </c>
      <c r="J19" s="30" t="s">
        <v>95</v>
      </c>
      <c r="K19" s="63">
        <f t="shared" si="2"/>
        <v>0.14752161785216178</v>
      </c>
      <c r="L19" s="32"/>
      <c r="M19" s="55"/>
      <c r="N19" s="58"/>
      <c r="O19" s="58"/>
    </row>
    <row r="20" spans="1:15" s="3" customFormat="1" ht="185.25">
      <c r="A20" s="34"/>
      <c r="B20" s="34"/>
      <c r="C20" s="30">
        <v>3</v>
      </c>
      <c r="D20" s="35" t="s">
        <v>96</v>
      </c>
      <c r="E20" s="36" t="s">
        <v>97</v>
      </c>
      <c r="F20" s="37" t="s">
        <v>25</v>
      </c>
      <c r="G20" s="38">
        <v>138250</v>
      </c>
      <c r="H20" s="30" t="s">
        <v>98</v>
      </c>
      <c r="I20" s="65">
        <f>G20*80%</f>
        <v>110600</v>
      </c>
      <c r="J20" s="30" t="s">
        <v>99</v>
      </c>
      <c r="K20" s="63">
        <f t="shared" si="2"/>
        <v>0.19999999999999996</v>
      </c>
      <c r="L20" s="32"/>
      <c r="M20" s="55"/>
      <c r="N20" s="58"/>
      <c r="O20" s="58"/>
    </row>
    <row r="21" spans="1:15" s="3" customFormat="1" ht="28.5">
      <c r="A21" s="39">
        <v>4</v>
      </c>
      <c r="B21" s="39" t="s">
        <v>100</v>
      </c>
      <c r="C21" s="40">
        <v>1</v>
      </c>
      <c r="D21" s="40" t="s">
        <v>101</v>
      </c>
      <c r="E21" s="41" t="s">
        <v>102</v>
      </c>
      <c r="F21" s="42" t="s">
        <v>25</v>
      </c>
      <c r="G21" s="43">
        <v>31200</v>
      </c>
      <c r="H21" s="40" t="s">
        <v>103</v>
      </c>
      <c r="I21" s="66">
        <v>28564.26</v>
      </c>
      <c r="J21" s="67" t="s">
        <v>41</v>
      </c>
      <c r="K21" s="68">
        <f aca="true" t="shared" si="3" ref="K21:K25">(G21-I21)/G21</f>
        <v>0.08447884615384621</v>
      </c>
      <c r="L21" s="69"/>
      <c r="M21" s="55"/>
      <c r="N21" s="58"/>
      <c r="O21" s="58"/>
    </row>
    <row r="22" spans="1:15" s="3" customFormat="1" ht="28.5">
      <c r="A22" s="44"/>
      <c r="B22" s="44"/>
      <c r="C22" s="40">
        <v>2</v>
      </c>
      <c r="D22" s="40" t="s">
        <v>104</v>
      </c>
      <c r="E22" s="41" t="s">
        <v>105</v>
      </c>
      <c r="F22" s="42" t="s">
        <v>25</v>
      </c>
      <c r="G22" s="43">
        <v>27969.26</v>
      </c>
      <c r="H22" s="40" t="s">
        <v>103</v>
      </c>
      <c r="I22" s="66">
        <v>25731.72</v>
      </c>
      <c r="J22" s="67" t="s">
        <v>41</v>
      </c>
      <c r="K22" s="68">
        <f t="shared" si="3"/>
        <v>0.07999997139716951</v>
      </c>
      <c r="L22" s="69"/>
      <c r="M22" s="55"/>
      <c r="N22" s="58" t="s">
        <v>106</v>
      </c>
      <c r="O22" s="58"/>
    </row>
    <row r="23" spans="1:15" s="3" customFormat="1" ht="42.75">
      <c r="A23" s="44"/>
      <c r="B23" s="44"/>
      <c r="C23" s="40">
        <v>3</v>
      </c>
      <c r="D23" s="40" t="s">
        <v>107</v>
      </c>
      <c r="E23" s="41" t="s">
        <v>108</v>
      </c>
      <c r="F23" s="42" t="s">
        <v>25</v>
      </c>
      <c r="G23" s="43">
        <v>42447.04</v>
      </c>
      <c r="H23" s="40" t="s">
        <v>109</v>
      </c>
      <c r="I23" s="66">
        <v>39051.28</v>
      </c>
      <c r="J23" s="67" t="s">
        <v>41</v>
      </c>
      <c r="K23" s="68">
        <f t="shared" si="3"/>
        <v>0.07999992461194001</v>
      </c>
      <c r="L23" s="69"/>
      <c r="M23" s="55"/>
      <c r="N23" s="58"/>
      <c r="O23" s="58"/>
    </row>
    <row r="24" spans="1:15" s="3" customFormat="1" ht="28.5">
      <c r="A24" s="44"/>
      <c r="B24" s="44"/>
      <c r="C24" s="40">
        <v>4</v>
      </c>
      <c r="D24" s="40" t="s">
        <v>110</v>
      </c>
      <c r="E24" s="41" t="s">
        <v>111</v>
      </c>
      <c r="F24" s="42" t="s">
        <v>25</v>
      </c>
      <c r="G24" s="43">
        <v>32700</v>
      </c>
      <c r="H24" s="40" t="s">
        <v>103</v>
      </c>
      <c r="I24" s="43">
        <v>29478.7</v>
      </c>
      <c r="J24" s="67" t="s">
        <v>41</v>
      </c>
      <c r="K24" s="68">
        <f t="shared" si="3"/>
        <v>0.09851070336391435</v>
      </c>
      <c r="L24" s="70"/>
      <c r="M24" s="55"/>
      <c r="N24" s="58"/>
      <c r="O24" s="58"/>
    </row>
    <row r="25" spans="1:15" s="3" customFormat="1" ht="28.5">
      <c r="A25" s="45"/>
      <c r="B25" s="45"/>
      <c r="C25" s="40">
        <v>5</v>
      </c>
      <c r="D25" s="40" t="s">
        <v>112</v>
      </c>
      <c r="E25" s="41" t="s">
        <v>113</v>
      </c>
      <c r="F25" s="42" t="s">
        <v>25</v>
      </c>
      <c r="G25" s="43">
        <v>31200</v>
      </c>
      <c r="H25" s="40" t="s">
        <v>109</v>
      </c>
      <c r="I25" s="43">
        <v>28564.26</v>
      </c>
      <c r="J25" s="67" t="s">
        <v>41</v>
      </c>
      <c r="K25" s="68">
        <f t="shared" si="3"/>
        <v>0.08447884615384621</v>
      </c>
      <c r="L25" s="70"/>
      <c r="M25" s="55"/>
      <c r="N25" s="58"/>
      <c r="O25" s="58"/>
    </row>
    <row r="26" spans="1:15" s="3" customFormat="1" ht="14.25">
      <c r="A26" s="46"/>
      <c r="B26" s="46"/>
      <c r="C26" s="46"/>
      <c r="D26" s="46"/>
      <c r="F26" s="47"/>
      <c r="G26" s="47"/>
      <c r="H26" s="46"/>
      <c r="I26" s="47"/>
      <c r="J26" s="46"/>
      <c r="K26" s="71"/>
      <c r="M26" s="72"/>
      <c r="N26" s="58"/>
      <c r="O26" s="58"/>
    </row>
    <row r="27" spans="1:15" s="3" customFormat="1" ht="14.25">
      <c r="A27" s="46"/>
      <c r="B27" s="46"/>
      <c r="C27" s="46"/>
      <c r="D27" s="46"/>
      <c r="F27" s="47"/>
      <c r="G27" s="47"/>
      <c r="H27" s="46"/>
      <c r="I27" s="47"/>
      <c r="J27" s="46"/>
      <c r="K27" s="71"/>
      <c r="M27" s="72"/>
      <c r="N27" s="58"/>
      <c r="O27" s="58"/>
    </row>
    <row r="28" spans="1:15" s="3" customFormat="1" ht="14.25">
      <c r="A28" s="46"/>
      <c r="B28" s="46"/>
      <c r="C28" s="46"/>
      <c r="D28" s="46"/>
      <c r="F28" s="47"/>
      <c r="G28" s="47"/>
      <c r="H28" s="46"/>
      <c r="I28" s="47"/>
      <c r="J28" s="46"/>
      <c r="K28" s="71"/>
      <c r="M28" s="72"/>
      <c r="N28" s="58"/>
      <c r="O28" s="58"/>
    </row>
    <row r="29" spans="1:15" s="3" customFormat="1" ht="14.25">
      <c r="A29" s="46"/>
      <c r="B29" s="46"/>
      <c r="C29" s="46"/>
      <c r="D29" s="46"/>
      <c r="F29" s="47"/>
      <c r="G29" s="47"/>
      <c r="H29" s="46"/>
      <c r="I29" s="47"/>
      <c r="J29" s="46"/>
      <c r="K29" s="71"/>
      <c r="M29" s="72"/>
      <c r="N29" s="58"/>
      <c r="O29" s="58"/>
    </row>
    <row r="30" spans="1:15" s="3" customFormat="1" ht="14.25">
      <c r="A30" s="46"/>
      <c r="B30" s="46"/>
      <c r="C30" s="46"/>
      <c r="D30" s="46"/>
      <c r="F30" s="47"/>
      <c r="G30" s="47"/>
      <c r="H30" s="46"/>
      <c r="I30" s="47"/>
      <c r="J30" s="46"/>
      <c r="K30" s="71"/>
      <c r="M30" s="72"/>
      <c r="N30" s="58"/>
      <c r="O30" s="58"/>
    </row>
    <row r="31" spans="1:15" s="3" customFormat="1" ht="14.25">
      <c r="A31" s="46"/>
      <c r="B31" s="46"/>
      <c r="C31" s="46"/>
      <c r="D31" s="46"/>
      <c r="F31" s="47"/>
      <c r="G31" s="47"/>
      <c r="H31" s="46"/>
      <c r="I31" s="47"/>
      <c r="J31" s="46"/>
      <c r="K31" s="71"/>
      <c r="M31" s="72"/>
      <c r="N31" s="58"/>
      <c r="O31" s="58"/>
    </row>
    <row r="32" spans="1:15" s="3" customFormat="1" ht="14.25">
      <c r="A32" s="46"/>
      <c r="B32" s="46"/>
      <c r="C32" s="46"/>
      <c r="D32" s="46"/>
      <c r="F32" s="47"/>
      <c r="G32" s="47"/>
      <c r="H32" s="46"/>
      <c r="I32" s="47"/>
      <c r="J32" s="46"/>
      <c r="K32" s="71"/>
      <c r="M32" s="72"/>
      <c r="N32" s="58"/>
      <c r="O32" s="58"/>
    </row>
    <row r="33" spans="1:15" s="3" customFormat="1" ht="14.25">
      <c r="A33" s="46"/>
      <c r="B33" s="46"/>
      <c r="C33" s="46"/>
      <c r="D33" s="46"/>
      <c r="F33" s="47"/>
      <c r="G33" s="47"/>
      <c r="H33" s="46"/>
      <c r="I33" s="47"/>
      <c r="J33" s="46"/>
      <c r="K33" s="71"/>
      <c r="M33" s="72"/>
      <c r="N33" s="58"/>
      <c r="O33" s="58"/>
    </row>
    <row r="34" spans="1:15" s="3" customFormat="1" ht="14.25">
      <c r="A34" s="46"/>
      <c r="B34" s="46"/>
      <c r="C34" s="46"/>
      <c r="D34" s="46"/>
      <c r="F34" s="47"/>
      <c r="G34" s="47"/>
      <c r="H34" s="46"/>
      <c r="I34" s="47"/>
      <c r="J34" s="46"/>
      <c r="K34" s="71"/>
      <c r="M34" s="72"/>
      <c r="N34" s="58"/>
      <c r="O34" s="58"/>
    </row>
    <row r="35" spans="1:15" s="3" customFormat="1" ht="14.25">
      <c r="A35" s="46"/>
      <c r="B35" s="46"/>
      <c r="C35" s="46"/>
      <c r="D35" s="46"/>
      <c r="F35" s="47"/>
      <c r="G35" s="47"/>
      <c r="H35" s="46"/>
      <c r="I35" s="47"/>
      <c r="J35" s="46"/>
      <c r="K35" s="71"/>
      <c r="M35" s="72"/>
      <c r="N35" s="58"/>
      <c r="O35" s="58"/>
    </row>
    <row r="36" spans="1:15" s="3" customFormat="1" ht="14.25">
      <c r="A36" s="46"/>
      <c r="B36" s="46"/>
      <c r="C36" s="46"/>
      <c r="D36" s="46"/>
      <c r="F36" s="47"/>
      <c r="G36" s="47"/>
      <c r="H36" s="46"/>
      <c r="I36" s="47"/>
      <c r="J36" s="46"/>
      <c r="K36" s="71"/>
      <c r="M36" s="72"/>
      <c r="N36" s="58"/>
      <c r="O36" s="58"/>
    </row>
    <row r="37" spans="1:15" s="3" customFormat="1" ht="14.25">
      <c r="A37" s="46"/>
      <c r="B37" s="46"/>
      <c r="C37" s="46"/>
      <c r="D37" s="46"/>
      <c r="F37" s="47"/>
      <c r="G37" s="47"/>
      <c r="H37" s="46"/>
      <c r="I37" s="47"/>
      <c r="J37" s="46"/>
      <c r="K37" s="71"/>
      <c r="M37" s="72"/>
      <c r="N37" s="58"/>
      <c r="O37" s="58"/>
    </row>
    <row r="38" spans="1:15" s="3" customFormat="1" ht="14.25">
      <c r="A38" s="46"/>
      <c r="B38" s="46"/>
      <c r="C38" s="46"/>
      <c r="D38" s="46"/>
      <c r="F38" s="47"/>
      <c r="G38" s="47"/>
      <c r="H38" s="46"/>
      <c r="I38" s="47"/>
      <c r="J38" s="46"/>
      <c r="K38" s="71"/>
      <c r="M38" s="72"/>
      <c r="N38" s="58"/>
      <c r="O38" s="58"/>
    </row>
    <row r="39" spans="1:15" s="3" customFormat="1" ht="14.25">
      <c r="A39" s="46"/>
      <c r="B39" s="46"/>
      <c r="C39" s="46"/>
      <c r="D39" s="46"/>
      <c r="F39" s="47"/>
      <c r="G39" s="47"/>
      <c r="H39" s="46"/>
      <c r="I39" s="47"/>
      <c r="J39" s="46"/>
      <c r="K39" s="71"/>
      <c r="M39" s="72"/>
      <c r="N39" s="58"/>
      <c r="O39" s="58"/>
    </row>
    <row r="40" spans="1:15" s="3" customFormat="1" ht="14.25">
      <c r="A40" s="46"/>
      <c r="B40" s="46"/>
      <c r="C40" s="46"/>
      <c r="D40" s="46"/>
      <c r="F40" s="47"/>
      <c r="G40" s="47"/>
      <c r="H40" s="46"/>
      <c r="I40" s="47"/>
      <c r="J40" s="46"/>
      <c r="K40" s="71"/>
      <c r="M40" s="72"/>
      <c r="N40" s="58"/>
      <c r="O40" s="58"/>
    </row>
    <row r="41" spans="1:15" s="3" customFormat="1" ht="14.25">
      <c r="A41" s="46"/>
      <c r="B41" s="46"/>
      <c r="C41" s="46"/>
      <c r="D41" s="46"/>
      <c r="F41" s="47"/>
      <c r="G41" s="47"/>
      <c r="H41" s="46"/>
      <c r="I41" s="47"/>
      <c r="J41" s="46"/>
      <c r="K41" s="71"/>
      <c r="M41" s="72"/>
      <c r="N41" s="58"/>
      <c r="O41" s="58"/>
    </row>
    <row r="42" spans="1:15" s="3" customFormat="1" ht="14.25">
      <c r="A42" s="46"/>
      <c r="B42" s="46"/>
      <c r="C42" s="46"/>
      <c r="D42" s="46"/>
      <c r="F42" s="47"/>
      <c r="G42" s="47"/>
      <c r="H42" s="46"/>
      <c r="I42" s="47"/>
      <c r="J42" s="46"/>
      <c r="K42" s="71"/>
      <c r="M42" s="72"/>
      <c r="N42" s="58"/>
      <c r="O42" s="58"/>
    </row>
    <row r="43" spans="1:15" s="3" customFormat="1" ht="14.25">
      <c r="A43" s="46"/>
      <c r="B43" s="46"/>
      <c r="C43" s="46"/>
      <c r="D43" s="46"/>
      <c r="F43" s="47"/>
      <c r="G43" s="47"/>
      <c r="H43" s="46"/>
      <c r="I43" s="47"/>
      <c r="J43" s="46"/>
      <c r="K43" s="71"/>
      <c r="M43" s="72"/>
      <c r="N43" s="58"/>
      <c r="O43" s="58"/>
    </row>
    <row r="44" spans="1:15" s="3" customFormat="1" ht="14.25">
      <c r="A44" s="46"/>
      <c r="B44" s="46"/>
      <c r="C44" s="46"/>
      <c r="D44" s="46"/>
      <c r="F44" s="47"/>
      <c r="G44" s="47"/>
      <c r="H44" s="46"/>
      <c r="I44" s="47"/>
      <c r="J44" s="46"/>
      <c r="K44" s="71"/>
      <c r="M44" s="72"/>
      <c r="N44" s="58"/>
      <c r="O44" s="58"/>
    </row>
    <row r="45" spans="1:15" s="3" customFormat="1" ht="14.25">
      <c r="A45" s="46"/>
      <c r="B45" s="46"/>
      <c r="C45" s="46"/>
      <c r="D45" s="46"/>
      <c r="F45" s="47"/>
      <c r="G45" s="47"/>
      <c r="H45" s="46"/>
      <c r="I45" s="47"/>
      <c r="J45" s="46"/>
      <c r="K45" s="71"/>
      <c r="M45" s="72"/>
      <c r="N45" s="58"/>
      <c r="O45" s="58"/>
    </row>
    <row r="46" spans="1:15" s="3" customFormat="1" ht="14.25">
      <c r="A46" s="46"/>
      <c r="B46" s="46"/>
      <c r="C46" s="46"/>
      <c r="D46" s="46"/>
      <c r="F46" s="47"/>
      <c r="G46" s="47"/>
      <c r="H46" s="46"/>
      <c r="I46" s="47"/>
      <c r="J46" s="46"/>
      <c r="K46" s="71"/>
      <c r="M46" s="72"/>
      <c r="N46" s="58"/>
      <c r="O46" s="58"/>
    </row>
    <row r="47" spans="1:15" s="3" customFormat="1" ht="14.25">
      <c r="A47" s="46"/>
      <c r="B47" s="46"/>
      <c r="C47" s="46"/>
      <c r="D47" s="46"/>
      <c r="F47" s="47"/>
      <c r="G47" s="47"/>
      <c r="H47" s="46"/>
      <c r="I47" s="47"/>
      <c r="J47" s="46"/>
      <c r="K47" s="71"/>
      <c r="M47" s="72"/>
      <c r="N47" s="58"/>
      <c r="O47" s="58"/>
    </row>
    <row r="48" spans="1:15" s="3" customFormat="1" ht="14.25">
      <c r="A48" s="46"/>
      <c r="B48" s="46"/>
      <c r="C48" s="46"/>
      <c r="D48" s="46"/>
      <c r="F48" s="47"/>
      <c r="G48" s="47"/>
      <c r="H48" s="46"/>
      <c r="I48" s="47"/>
      <c r="J48" s="46"/>
      <c r="K48" s="71"/>
      <c r="M48" s="72"/>
      <c r="N48" s="58"/>
      <c r="O48" s="58"/>
    </row>
    <row r="49" spans="1:15" s="3" customFormat="1" ht="14.25">
      <c r="A49" s="46"/>
      <c r="B49" s="46"/>
      <c r="C49" s="46"/>
      <c r="D49" s="46"/>
      <c r="F49" s="47"/>
      <c r="G49" s="47"/>
      <c r="H49" s="46"/>
      <c r="I49" s="47"/>
      <c r="J49" s="46"/>
      <c r="K49" s="71"/>
      <c r="M49" s="72"/>
      <c r="N49" s="58"/>
      <c r="O49" s="58"/>
    </row>
    <row r="50" spans="1:15" s="3" customFormat="1" ht="14.25">
      <c r="A50" s="46"/>
      <c r="B50" s="46"/>
      <c r="C50" s="46"/>
      <c r="D50" s="46"/>
      <c r="F50" s="47"/>
      <c r="G50" s="47"/>
      <c r="H50" s="46"/>
      <c r="I50" s="47"/>
      <c r="J50" s="46"/>
      <c r="K50" s="71"/>
      <c r="M50" s="72"/>
      <c r="N50" s="58"/>
      <c r="O50" s="58"/>
    </row>
    <row r="51" spans="1:15" s="3" customFormat="1" ht="14.25">
      <c r="A51" s="46"/>
      <c r="B51" s="46"/>
      <c r="C51" s="46"/>
      <c r="D51" s="46"/>
      <c r="F51" s="47"/>
      <c r="G51" s="47"/>
      <c r="H51" s="46"/>
      <c r="I51" s="47"/>
      <c r="J51" s="46"/>
      <c r="K51" s="71"/>
      <c r="M51" s="72"/>
      <c r="N51" s="58"/>
      <c r="O51" s="58"/>
    </row>
    <row r="52" spans="1:15" s="3" customFormat="1" ht="14.25">
      <c r="A52" s="46"/>
      <c r="B52" s="46"/>
      <c r="C52" s="46"/>
      <c r="D52" s="46"/>
      <c r="F52" s="47"/>
      <c r="G52" s="47"/>
      <c r="H52" s="46"/>
      <c r="I52" s="47"/>
      <c r="J52" s="46"/>
      <c r="K52" s="71"/>
      <c r="M52" s="72"/>
      <c r="N52" s="58"/>
      <c r="O52" s="58"/>
    </row>
    <row r="53" spans="1:15" s="3" customFormat="1" ht="14.25">
      <c r="A53" s="46"/>
      <c r="B53" s="46"/>
      <c r="C53" s="46"/>
      <c r="D53" s="46"/>
      <c r="F53" s="47"/>
      <c r="G53" s="47"/>
      <c r="H53" s="46"/>
      <c r="I53" s="47"/>
      <c r="J53" s="46"/>
      <c r="K53" s="71"/>
      <c r="M53" s="72"/>
      <c r="N53" s="58"/>
      <c r="O53" s="58"/>
    </row>
  </sheetData>
  <sheetProtection/>
  <mergeCells count="7">
    <mergeCell ref="A1:L1"/>
    <mergeCell ref="A3:A16"/>
    <mergeCell ref="A18:A20"/>
    <mergeCell ref="A21:A25"/>
    <mergeCell ref="B3:B16"/>
    <mergeCell ref="B18:B20"/>
    <mergeCell ref="B21:B25"/>
  </mergeCells>
  <dataValidations count="1">
    <dataValidation type="list" allowBlank="1" showInputMessage="1" showErrorMessage="1" sqref="H2 H24 H21:H22">
      <formula1>"深圳市合创建设工程顾问有限公司,广东明正项目管理有限公司,珠海德联工程咨询有限公司,广东长信德工程咨询有限公司,建成工程咨询股份有限公司,广东信仕德建设项目管理有限公司,珠海市公评工程造价咨询有限公司,广东华禹工程咨询有限公司,广东巨正建设项目管理有限公司,华联世纪工程咨询股份有限公司"</formula1>
    </dataValidation>
  </dataValidations>
  <printOptions/>
  <pageMargins left="0" right="0" top="0.21" bottom="0.21" header="0.51" footer="0.51"/>
  <pageSetup horizontalDpi="600" verticalDpi="600" orientation="landscape" paperSize="9"/>
  <ignoredErrors>
    <ignoredError sqref="H2" listDataValidation="1"/>
  </ignoredErrors>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李锐3543（综合统筹专责）</cp:lastModifiedBy>
  <dcterms:created xsi:type="dcterms:W3CDTF">2020-03-09T03:05:55Z</dcterms:created>
  <dcterms:modified xsi:type="dcterms:W3CDTF">2021-10-19T01:50:37Z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