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2021年6月内部招标项目实施情况汇总表" sheetId="1" r:id="rId1"/>
    <sheet name="2021年6月议标项目实施情况汇总表" sheetId="2" r:id="rId2"/>
  </sheets>
  <definedNames/>
  <calcPr fullCalcOnLoad="1"/>
</workbook>
</file>

<file path=xl/comments2.xml><?xml version="1.0" encoding="utf-8"?>
<comments xmlns="http://schemas.openxmlformats.org/spreadsheetml/2006/main">
  <authors>
    <author>罗洋2356(招投标及合同专责)</author>
  </authors>
  <commentList>
    <comment ref="G7" authorId="0">
      <text>
        <r>
          <rPr>
            <b/>
            <sz val="9"/>
            <rFont val="宋体"/>
            <family val="0"/>
          </rPr>
          <t>罗洋2356(招投标及合同专责):</t>
        </r>
        <r>
          <rPr>
            <sz val="9"/>
            <rFont val="宋体"/>
            <family val="0"/>
          </rPr>
          <t xml:space="preserve">
珠海市政府投资工程建设其他费预算核定表（珠审费预〔2021〕）
150 号</t>
        </r>
      </text>
    </comment>
    <comment ref="J9" authorId="0">
      <text>
        <r>
          <rPr>
            <b/>
            <sz val="9"/>
            <rFont val="宋体"/>
            <family val="0"/>
          </rPr>
          <t>罗洋2356(招投标及合同专责):</t>
        </r>
        <r>
          <rPr>
            <sz val="9"/>
            <rFont val="宋体"/>
            <family val="0"/>
          </rPr>
          <t xml:space="preserve">
关于公布广东省固定资产投资项目节能评估机构备案名单（第二批）的通知（粤发改资环函[2013]16号）</t>
        </r>
      </text>
    </comment>
  </commentList>
</comments>
</file>

<file path=xl/sharedStrings.xml><?xml version="1.0" encoding="utf-8"?>
<sst xmlns="http://schemas.openxmlformats.org/spreadsheetml/2006/main" count="326" uniqueCount="222">
  <si>
    <t>2021年6月内部招标项目实施情况汇总表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</si>
  <si>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</si>
  <si>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</si>
  <si>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</si>
  <si>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</si>
  <si>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</si>
  <si>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</si>
  <si>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</si>
  <si>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</si>
  <si>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</si>
  <si>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</si>
  <si>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</si>
  <si>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</si>
  <si>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</si>
  <si>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</si>
  <si>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</si>
  <si>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新青片区新青六路、洋青街和埔青街管网病害治理工程</t>
  </si>
  <si>
    <t>管道及管件、阀门安装，砌筑污水井，钢板桩拆装等。</t>
  </si>
  <si>
    <t>1.广东中大通工程有限公司
2.深圳市海源天建筑工程有限公司
3.珠海国嘉建筑工程有限公司
4.广东民升建设工程有限公司</t>
  </si>
  <si>
    <t>合理低价中标法</t>
  </si>
  <si>
    <t>珠海国嘉建筑工程有限公司</t>
  </si>
  <si>
    <t>市政贰级</t>
  </si>
  <si>
    <t>2021年管网公司第二分公司辖区内排水管渠清淤及非开挖修复项目</t>
  </si>
  <si>
    <t>施工内容包括但不限于管网公司第二分公司管辖片区在日常管养中发现以及有关单位临时交办、督办的排水管渠进行清淤或非开挖修复。</t>
  </si>
  <si>
    <t>1.河北天元地理信息科技工程有限公司
2.广东民升建设工程有限公司                 3.珠海国嘉建筑工程有限公司                4.厦门安越非开挖工程技术股份有限公司                                     5.广东绘宇智能勘测科技有限公司</t>
  </si>
  <si>
    <t>厦门安越非开挖工程技术股份有限公司</t>
  </si>
  <si>
    <t>西江建管公司</t>
  </si>
  <si>
    <t>珠海市西区水厂扩建项目环境整治提升工程施工</t>
  </si>
  <si>
    <t>西区水厂扩建工程厂区绿化及环境整治工程，包括绿地整理、种植土回（换）填、乔木种植、灌木种植、地被种植以及上述种植苗木的成活期、养护期修剪养护工作等。</t>
  </si>
  <si>
    <t>1.广东宗泽建工园林有限公司
2.珠海市楚成熹建设有限公司
3.珠海市云天园林绿化工程有限公司
4.广东中钦建设工程有限公司
5.广东立景园林工程有限公司</t>
  </si>
  <si>
    <t>广东宗泽建工园林有限公司</t>
  </si>
  <si>
    <t>/</t>
  </si>
  <si>
    <t>2021-6-10开标评标定标。</t>
  </si>
  <si>
    <t>银坑水库大坝除险加固工程设计</t>
  </si>
  <si>
    <t>本工程建设规模及内容：上游坝坡不变，降低坝顶高程，培厚下游坝坡；设置塑性防渗墙，导渗砂桩排体，采用劈裂灌浆对坝体进行防渗加固；降低溢洪道堰顶高程，新建扶壁式钢筋混凝土挡土墙及混凝土护底等；新建测压管，加设量水堰，修补右侧山体集水渠、上游坡坡面，设置自动化监测系统，文物就地保护。
本次招标内容为本工程的设计服务。具体包括工程初步设计(含概算)、施工图设计等。</t>
  </si>
  <si>
    <t>1.上海市城市建设设计研究总院（集团）有限公司
2.中水珠江规划勘测设计有限公司
3.湖北省水利水电规划勘测设计院
4.广东中灏勘察设计咨询有限公司</t>
  </si>
  <si>
    <t>最低价中标法</t>
  </si>
  <si>
    <t>广东中灏勘察设计咨询有限公司</t>
  </si>
  <si>
    <t>水利行业设计乙级资质</t>
  </si>
  <si>
    <t>2021-6-24招标文件审批完毕，6-25发售招标文件，6-30开标评标定标。</t>
  </si>
  <si>
    <t>供水公司</t>
  </si>
  <si>
    <t xml:space="preserve">竹银水库1#、2#副坝迎水坡水泥面板修复工程 </t>
  </si>
  <si>
    <t>1#副坝14米高程、2#副坝16米高程迎水坡水泥面板开盖、填充沙石后封盖</t>
  </si>
  <si>
    <t>1.广东建安昌盛控股集团有限公司
2.深圳市宏运达建筑工程有限公司
3.珠海宏达建筑工程有限公司
4.珠海市昌盛市政工程有限公司
5.珠海市建设集团有限公司</t>
  </si>
  <si>
    <t>珠海宏达建筑工程有限公司</t>
  </si>
  <si>
    <t>市政公用工程施工总承包叁级</t>
  </si>
  <si>
    <t>西城水厂一期围墙重建工程</t>
  </si>
  <si>
    <t>重建实体围墙长度约297米，包塑铁丝网栏长度约282米</t>
  </si>
  <si>
    <t>1.广东爱得威建设（集团）股份有限公司
2.珠海德进工程有限公司
3.珠海市和泰建筑工程有限公司
4.珠海市昌盛市政工程有限公司
5.珠海市博土建建筑工程有限公司</t>
  </si>
  <si>
    <t>珠海市博土建建筑工程有限公司</t>
  </si>
  <si>
    <t>建筑工程施工总承包叁级</t>
  </si>
  <si>
    <t>2021年6月议标项目实施情况汇总表</t>
  </si>
  <si>
    <t>集团批复资金（元）</t>
  </si>
  <si>
    <t>议标单位</t>
  </si>
  <si>
    <t>议标合同金额（元）</t>
  </si>
  <si>
    <t>议标单位资质</t>
  </si>
  <si>
    <t>议标下浮率</t>
  </si>
  <si>
    <t>管网公司拱北调度楼维修更换电缆工程</t>
  </si>
  <si>
    <t>主电缆更换</t>
  </si>
  <si>
    <t>珠海市供水机械工程有限公司</t>
  </si>
  <si>
    <t>建筑机电安装工程专业承包叁级</t>
  </si>
  <si>
    <t>海宜公司</t>
  </si>
  <si>
    <t>伟力高公司后端除臭系统维修改造</t>
  </si>
  <si>
    <t>维修改造喷淋塔、UV光氧、等离子、离心风机等</t>
  </si>
  <si>
    <t>中山市卓瑞环保设备有限公司</t>
  </si>
  <si>
    <t>本项目无资质要求</t>
  </si>
  <si>
    <t>集团财务部</t>
  </si>
  <si>
    <t>广昌至洪湾系统优化工程造价咨询审核服务</t>
  </si>
  <si>
    <t>造价咨询服务：包括概算审核、施工图预算审核、竣工结算审核及重大变更签证预算审核</t>
  </si>
  <si>
    <t>建成工程咨询股份有限公司</t>
  </si>
  <si>
    <t>造价咨询甲级</t>
  </si>
  <si>
    <t>梅溪水厂出厂管工程（香山湖北侧段）林地使用报告编制</t>
  </si>
  <si>
    <t>根据本工程香山湖北侧段的设计变更方案，需要开挖香山湖北侧部分山体。本工程涉及占用香山湖北侧段一座顶管接收井和管线需要占用香山湖公园北侧的部分林地，占用林地面积约2170平方米，实际占用面积以最终微调后的方案为准。
根据市自然资源局要求，需要编制林地使用报告并办理临时占用林地手续。</t>
  </si>
  <si>
    <t>广州景源林业有限公司</t>
  </si>
  <si>
    <t>林业调查规划设计资质证书</t>
  </si>
  <si>
    <t>2021-6-7西江建管公司经理室一致同意，合约部向造价管理中心预算询价的报价单位广州市林业科学研究所有限公司、广东森科园林绿化工程有限公司、广州碳汇林业有限公司、广州前路林业规划设计有限公司、广州景源林业有限公司、珠海市嘉荣生态环境绿化科技有限公司六家单位作议标询价，上限价为预算价下浮10%，即以78840元向上述六家单位作议标询价，报价最低单位承担梅溪水厂出厂管工程（香山湖北侧段）林地使用报告编制工作，包干结算，报价截止日期为2021年6月15日17:30。截止到上述时间，合约部共收到广州市林业科学研究所有限公司等五家单位的报价，其中广州景源林业有限公司最低，报价为44900元。</t>
  </si>
  <si>
    <t>洪湾泵站至南屏水库隧道工程林地使用报告编制</t>
  </si>
  <si>
    <t>本工程的起点洞口、中间透气井和终点施工占用场地的属性均为林地，按程序需办理林地手续，办理过程中需要编制林地使用报告，内容包含林地使用调查表（林地占用小于2公顷为调查表，大于2公顷为林地使用可研报告）、林地使用采伐设计报告及复绿报告。</t>
  </si>
  <si>
    <t>根据珠海市西江水务建设管理有限公司招标专题会议纪要（2021年第85号）会议精神，合约部以预算价下浮10%为上限价，向造价管理中心预算询价阶段参与报价的五家单位广州市林业科学研究所有限公司、广东森科园林绿化工程有限公司、广州碳汇林业有限公司、广州前路林业规划设计有限公司和广州景源林业有限公司询价，最低价中标，包干结算，报价截止时间为2021年6月28日12：00。截止到上述时间，合约部共收到广州市林业科学研究所有限公司等五家单位报价，其中广州景源林业有限公司最低，报价为98000元。2021-7-1西江建管公司经理室一致同意议标给该单位，议标价格98000元，包干结算。</t>
  </si>
  <si>
    <t>平岗泵站二期扩建工程航道安全影响论证及评估</t>
  </si>
  <si>
    <t>因本工程建设地址位于磨刀门水道旁，根据航道通航条件影响评价审核管理办法等相关规定，本工程属于在航道保护范围内修建构筑物，应开展通航条件影响评价工作。</t>
  </si>
  <si>
    <t>广东正方圆工程咨询有限公司</t>
  </si>
  <si>
    <t>工程咨询单位甲级咨询证书；
工程勘察专业类（工程测量、岩土工程（勘察））甲级</t>
  </si>
  <si>
    <t>根据珠海市西江水务建设管理有限公司招标专题会议纪要（2021年第85号）会议精神，合约部以预算价下浮10%为上限价，向造价管理中心预算询价阶段参与报价的四家单位广东正方圆工程咨询有限公司、广东省航运规划设计院有限公司、中交广州水运工程设计研究院有限公司和中铁建港航局集团勘察设计院有限公司询价，最低价中标，包干结算，报价截止时间为2021年6月28日17:30。截止到上述时间，合约部共收到广东正方圆工程咨询有限公司一家单位报价，报价为121200元。2021-6-29西江建管公司经理室一致同意议标给该单位，议标价格121200元，包干结算。</t>
  </si>
  <si>
    <t>平岗泵站二期扩建工程节能评估报告编制</t>
  </si>
  <si>
    <r>
      <t>本工程建设内容如下：新建岸边式取水泵房1座，设计泵位数量12个，新建泵站的土建规模为220万m</t>
    </r>
    <r>
      <rPr>
        <sz val="12"/>
        <rFont val="宋体"/>
        <family val="0"/>
      </rPr>
      <t>³</t>
    </r>
    <r>
      <rPr>
        <sz val="12"/>
        <rFont val="仿宋"/>
        <family val="3"/>
      </rPr>
      <t>/d,设备规模为170m</t>
    </r>
    <r>
      <rPr>
        <sz val="12"/>
        <rFont val="宋体"/>
        <family val="0"/>
      </rPr>
      <t>³</t>
    </r>
    <r>
      <rPr>
        <sz val="12"/>
        <rFont val="仿宋"/>
        <family val="3"/>
      </rPr>
      <t>/d；配套建设平岗泵站至广昌泵站原水输水管道等。本工程建成后，平岗泵站总规模为：土建规模360万m</t>
    </r>
    <r>
      <rPr>
        <sz val="12"/>
        <rFont val="宋体"/>
        <family val="0"/>
      </rPr>
      <t>³</t>
    </r>
    <r>
      <rPr>
        <sz val="12"/>
        <rFont val="仿宋"/>
        <family val="3"/>
      </rPr>
      <t>/d，设备规模310万m</t>
    </r>
    <r>
      <rPr>
        <sz val="12"/>
        <rFont val="宋体"/>
        <family val="0"/>
      </rPr>
      <t>³</t>
    </r>
    <r>
      <rPr>
        <sz val="12"/>
        <rFont val="仿宋"/>
        <family val="3"/>
      </rPr>
      <t>/d。
根据可研编制单位复核，本工程符合“年综合能源消费量5000吨标准煤以上（含5000 吨标准煤）情况”，根据《固定资产投资项目节能审查办法》（国家发展改革委令第44号）及《广东省固定资产投资项目节能审查实施办法》（粤发改资环[2018]268号）等规定，需报省级节能审查部门进行节能审查。</t>
    </r>
  </si>
  <si>
    <t>珠海查理科技节能环保有限公司</t>
  </si>
  <si>
    <t>广东省固定资产投资项目节能评估机构备案</t>
  </si>
  <si>
    <t>根据珠海市西江水务建设管理有限公司招标专题会议纪要（2021年第85号）会议精神，合约部于2021年6月24向以下十一家单位发出询价函，分别为广东国仕工程咨询有限公司 、广东省国际工程咨询有限公司、广州市国际工程咨询有限公司、珠海查理科技节能环保有限公司、广州市通用新产品开发有限公司、珠海德联工程咨询有限公司、广东六丰能源服务有限公司、珠海华信达工程顾问有限公司、珠海市威望节能科技有限公司、广东信仕德建设项目管理有限公司、广州绿能环保技术咨询有限公司。其中前三家单位为造价管理中心编制预算阶段报价单位，第四至第十一家单位为唐总请示赵总后增加的自2012年开始完成集团公司节能评估报告书的项目单位，报价截止日期为2021年6月29日下午17:30。截止到上述时间，合约部共收到广东国仕工程咨询有限公司等五家单位的报价，其中珠海查理科技节能环保有限公司报价最低，报价为30600元。2021-7-1西江建管公司经理室一致同意议标给该单位，议标价格30600元，包干结算。</t>
  </si>
  <si>
    <t>平岗泵站二期扩建工程社会稳定分析报告编制</t>
  </si>
  <si>
    <t>根据《国家发展改革委关于印发国家发展改革重大固定资产投资项目社会稳定风险评估暂行办法的通知》（发改投资〔2012〕2492号）、《广东省发展改革委重大项目社会稳定风险评估暂行办法》（粤发改重点〔2012〕1095号）、《珠海市重大事项社会稳定风险风险评估工作意见》实施细则（试行）以及广东省、珠海市对重大事项社会稳定风险分析及评估工作的要求，本项目应对社会稳定风险进行调查分析，对社会稳定风险分析开展评估论证，并完成相关政府部门审批手续。项目组反馈：根据斗门区相关政府部门回复，社会稳定分析报告编制和社会稳定评估报告编制不能为同一家单位，所以分开询价确定不同的单位实施。</t>
  </si>
  <si>
    <t>珠海天磊工程咨询有限公司</t>
  </si>
  <si>
    <t>工程咨询单位备案审核通过</t>
  </si>
  <si>
    <t>根据珠海市西江水务建设管理有限公司招标专题会议纪要（2021年第85号）会议精神，合约部于2021年6月26日向造价管理中心编制预算阶段参与报价的六家单位珠海天磊工程咨询有限公司、广东国仕工程咨询有限公司 、广东河海工程咨询有限公司、珠海市交通勘察设计院有限公司、广州市国际工程咨询有限公司、广东诺诚房地产土地评估工程咨询经济签证有限公司以及合约部分管领导批示增加的广东中保祥泰咨询服务有限公司总共七家单位发出询价函，报价上限为预算价下浮10%，最低价中标，包干结算，如最低报价相同，则摇号，以大号者中标，报价截止时间为2021年6月30日17:30。截止到上述时间，合约部共收到珠海天磊工程咨询有限公司等四家单位报价资料。其中珠海天磊工程咨询有限公司和广东中保祥泰咨询服务有限公司报价相同，都为36000元且报价最低。随后进行摇珠，其中珠海天磊工程咨询有限公司摇珠号为15，广东中保祥泰咨询服务有限公司摇珠号为9。2021-7-1西江建管公司经理室一致同意议标给珠海天磊工程咨询有限公司，议标价格36000元，包干结算。</t>
  </si>
  <si>
    <t>平岗泵站二期扩建工程社会稳定评估报告编制</t>
  </si>
  <si>
    <t>根据《国家发展改革委关于印发国家发展改革重大固定资产投资项目社会稳定风险评估暂行办法的通知》（发改投资〔2012〕2492号）、《广东省发展改革委重大项目社会稳定风险评估暂行办法》（粤发改重点〔2012〕1095号）、《珠海市重大事项社会稳定风险风险评估工作意见》实施细则（试行）以及广东省、珠海市对重大事项社会稳定风险分析及评估工作的要求，本项目应对社会稳定风险进行调查分析，对社会稳定风险评估开展评估论证，并完成相关政府部门审批手续。项目组反馈：根据斗门区相关政府部门回复，社会稳定分析报告编制和社会稳定评估报告编制不能为同一家单位，所以分开询价确定不同的单位实施。</t>
  </si>
  <si>
    <t>广东中保祥泰咨询服务有限公司</t>
  </si>
  <si>
    <t>工程咨询单位备案，备案号：91441900MA540Q4MTXQ-20</t>
  </si>
  <si>
    <t>根据珠海市西江水务建设管理有限公司招标专题会议纪要（2021年第85号）会议精神，合约部于2021年6月26日向造价管理中心编制预算阶段参与报价的六家单位珠海天磊工程咨询有限公司、广东国仕工程咨询有限公司 、广东河海工程咨询有限公司、珠海市交通勘察设计院有限公司、广州市国际工程咨询有限公司、广东诺诚房地产土地评估工程咨询经济签证有限公司以及合约部分管领导批示增加的广东中保祥泰咨询服务有限公司总共七家单位发出询价函，报价上限为预算价下浮10%，最低价中标，包干结算，报价截止时间为2021年6月30日17:30。截止到上述时间，合约部共收到珠海天磊工程咨询有限公司等五家单位报价。其中广东中保祥泰咨询服务有限公司报价最低，报价为504000元。2021-7-1西江建管公司经理室一致同意议标给广东中保祥泰咨询服务有限公司，议标价格50400元，包干结算。</t>
  </si>
  <si>
    <t>银坑水库大坝除险加固工程勘察</t>
  </si>
  <si>
    <t xml:space="preserve">本工程建设规模及内容：将坝顶高程降低0.55米，溢洪道闸口水平段高程降低1.68米，修整坝前坡预制混凝土块，培厚坝后坡，将坝后坡度增加到1：2.5-1：2.75，并采用防渗墙和劈裂灌浆措施对大坝段进行全线防渗，同时增大坝底棱体尺寸等建设内容。本次主要招标内容为勘察工作。      </t>
  </si>
  <si>
    <t>陕西工程勘察研究院有限公司</t>
  </si>
  <si>
    <t>工程勘察综合
甲级资质</t>
  </si>
  <si>
    <t>根据珠海市西江水务建设管理有限公司招标专题会议纪要（2021年第85号）：本工程招标上限价为审批预算价的90%（即103,590.00元整）。会议同意邀请资质符合要求且近年来承担过集团工程勘察工作以及本项目的可研编制单位共四家单位进行议标询价，分别是：陕西工程勘察研究院有限公司、湖南省地质工程勘察院、广东中灏勘察设计咨询有限公司和广东省珠海工程勘察院，采用费率报价，报价最低者中标。如报价最低单位在两家或两家以上，则摇号以大号者中标。
截止到2021-6-16，合约部共收到陕西工程勘察研究院有限公司等三家单位的报价，其中陕西工程勘察研究院有限公司报价费率最低，为75%。</t>
  </si>
  <si>
    <t>银坑水库大坝除险加固工程造价咨询</t>
  </si>
  <si>
    <t xml:space="preserve">本工程建设规模及内容：将坝顶高程降低0.55米，溢洪道闸口水平段高程降低1.68米，修整坝前坡预制混凝土块，培厚坝后坡，将坝后坡度增加到1：2.5-1：2.75，并采用防渗墙和劈裂灌浆措施对大坝段进行全线防渗，同时增大坝底棱体尺寸等建设内容。本次主要招标内容为造价咨询工作。      </t>
  </si>
  <si>
    <t>珠海德联工程咨询有限公司</t>
  </si>
  <si>
    <t>工程造价咨询企业甲级资质证书</t>
  </si>
  <si>
    <t>根据珠海市西江水务建设管理有限公司招标专题会议纪要（2021年第85号）：按集团造价咨询库管理办法规定，议标上限价为审批预算价的80%（即67,360元整）。合约部建议向造价管理中心推荐的近期与集团合作良好的五家造价咨询单位进行议标询价，分别为广东长信德工程咨询有限公司、深圳市合创建设工程顾问有限公司、珠海德联工程咨询有限公司、建成工程咨询股份有限公司、珠海市公评工程造价咨询有限公司发出议标询价函，以费率报价，报价最低者中标，如报价最低单位在两家或两家以上，则摇号以大号者中标。2021-6-16合约部收到广东长信德工程咨询有限公司、深圳市合创建设工程顾问有限公司、珠海德联工程咨询有限公司、建成工程咨询股份有限公司、珠海市公评工程造价咨询有限公司五家单位报价，报价分别为70%、70%、70%、70%和78%，经摇号确定中标单位为珠海德联工程咨询有限公司，费率70%。</t>
  </si>
  <si>
    <t>银坑水库大坝除险加固工程水土保持方案编制</t>
  </si>
  <si>
    <t xml:space="preserve">本工程建设规模及内容：将坝顶高程降低0.55米，溢洪道闸口水平段高程降低1.68米，修整坝前坡预制混凝土块，培厚坝后坡，将坝后坡度增加到1：2.5-1：2.75，并采用防渗墙和劈裂灌浆措施对大坝段进行全线防渗，同时增大坝底棱体尺寸等建设内容。本次主要招标内容为水土保持方案编制工作。      </t>
  </si>
  <si>
    <t xml:space="preserve">珠海市水利勘测设计院 </t>
  </si>
  <si>
    <t>生产建设项目水土保持方案编制单位水平评价资质证书</t>
  </si>
  <si>
    <t>根据珠海市西江水务建设管理有限公司招标专题会议纪要（2021年第85号）：本工程招标上限价为审批预算价的90%（即18,900.00元整），合约部建议向造价管理中心发出询价并收到有效报价的四家单位广东国仕工程咨询有限公司、广东华博士环保科技有限公司、广东中灏勘察设计咨询有限公司和珠海市水利勘测设计院发出议标询价函，报价最低者中标，包干结算，如报价最低单位在两家或两家以上，则摇号以大号者中标。2021-6-16合约部收到广东国仕工程咨询有限公司等三家单位的报价，其中珠海市水利勘测设计院报价最低，报价为12000元。</t>
  </si>
  <si>
    <t>洪湾泵站至南屏水库隧道工程社会稳定风险分析和评估报告编制</t>
  </si>
  <si>
    <t>根据《国家发展改革委关于印发国家发展改革重大固定资产投资项目社会稳定风险评估暂行办法的通知》（发改投资〔2012〕2492号）、《广东省发展改革委重大项目社会稳定风险评估暂行办法》（粤发改重点〔2012〕1095号）、《珠海市重大事项社会稳定风险风险评估工作意见》实施细则（试行）以及广东省、珠海市对重大事项社会稳定风险分析及评估工作的要求，本项目应对社会稳定风险进行调查分析，对社会稳定风险分析开展分析和评估论证，并完成相关政府部门审批手续。</t>
  </si>
  <si>
    <t>珠海市交通勘察设计院有限公司</t>
  </si>
  <si>
    <t>工程造价咨询企业甲级资信证书</t>
  </si>
  <si>
    <t>唐总批示：经理室开会，鉴于本项目时间紧急，同意合约部以预算价下浮10%向预算编制最低的珠海市交通勘察设计院有限公司进行议标询价，如果该单位同意以预算价下浮10%承担南洪隧洞社会稳定评价工作，则议标该单位承担南洪隧洞社会稳定评估工作。请合约部反馈珠海市交通勘察设计院有限公司报价情况。
珠海市交通勘察设计院有限公司同意以预算价下浮10%（即117000.00元）承担南洪隧洞社会稳定评价工作，并且已经以117000.00元进行了投标报价。2021-6-2西江建管公司同意将本项目议标该单位，议标价格为117000元，包干结算。</t>
  </si>
  <si>
    <t>横琴西高位水池及泵房建设工程（一期）勘察</t>
  </si>
  <si>
    <t>横琴西高位水池及泵房建设工程一期工程内容为新建一座加压泵房（规模为2900m3/h,包含配电房及自控设备房、加药间及办公用房），厂区道路、围墙、绿化、地基处理；配套管道及附属设施，与现状市政管道接驳。本次招标主要为勘察招标。</t>
  </si>
  <si>
    <t>广东省珠海工程勘察院</t>
  </si>
  <si>
    <t>工程勘察专业类（岩土工程）甲级</t>
  </si>
  <si>
    <t>珠海市西江水务建设管理有限公司招标专题会议纪要（2021年第85号）：本工程招标上限价为审批预算价的90%（即103,590.00元整）。邀请资质符合要求且近年来承担过集团工程勘察工作以及本项目的可研编制单位共三家单位进行议标询价，分别是：陕西工程勘察研究院有限公司、湖南省地质工程勘察院、广东省珠海工程勘察院参与投标，采用费率报价，报价最低者中标。如最低报价相同，则摇号以大号者中标。2021-6-21合约部共收到陕西工程勘察研究院有限公司等三家单位报价，广东省珠海工程勘察院报价最低，为71.50%。</t>
  </si>
  <si>
    <t>物流中心</t>
  </si>
  <si>
    <t>西部仓小型维修项目</t>
  </si>
  <si>
    <t>仓库窗边边框拆除拆除、定制及安装、仓库大门槽钢加固、油漆、仓库货架</t>
  </si>
  <si>
    <t>珠海市和泰建筑工程有限公司</t>
  </si>
  <si>
    <t>市政公用工程施工总承包叁级
建筑机电安装工程专业承包叁级
建筑工程施工总承包叁级
建筑装修装饰工程专业承包贰级</t>
  </si>
  <si>
    <t>拱北水厂2021年钢管防腐</t>
  </si>
  <si>
    <t>钢管防腐等</t>
  </si>
  <si>
    <t>拱北水厂路面、建构筑物修缮工程</t>
  </si>
  <si>
    <t>道路、室内装饰工程、门窗及电路维修等</t>
  </si>
  <si>
    <t>拱北水厂机修车间修缮工程</t>
  </si>
  <si>
    <t>室内、室外装饰工程及天面防水工程维修等</t>
  </si>
  <si>
    <t>裕洲大水塘补漏工程</t>
  </si>
  <si>
    <t>灌浆等</t>
  </si>
  <si>
    <t>唐家水厂厂区栏杆加高、新增不锈钢护栏及护笼梯工程</t>
  </si>
  <si>
    <t>不锈钢护栏、护笼、爬梯等</t>
  </si>
  <si>
    <t>2021年第一制水分公司防腐工程</t>
  </si>
  <si>
    <t>管道、钢架防腐等</t>
  </si>
  <si>
    <t>唐家水厂2021年构筑物零星维修工程</t>
  </si>
  <si>
    <t>装饰工程、铝合金门窗等</t>
  </si>
  <si>
    <t>珠海德进工程有限公司</t>
  </si>
  <si>
    <t>金唐厅留诗路与科技一路市政管道接通工程</t>
  </si>
  <si>
    <t>新建DN300管与留诗路DN600管接通</t>
  </si>
  <si>
    <t>甲供主材</t>
  </si>
  <si>
    <t>前山厅2021年阀门更换</t>
  </si>
  <si>
    <t>阀门拆除、安装等</t>
  </si>
  <si>
    <t>珠海供排水管网有限公司</t>
  </si>
  <si>
    <t>香洲厅2021年阀门更换</t>
  </si>
  <si>
    <t>金唐厅2021年阀门更换</t>
  </si>
  <si>
    <t>2021年井岸供水所加装阀门及更换</t>
  </si>
  <si>
    <t>2021年斗门供水所斗门厅阀门更换</t>
  </si>
  <si>
    <t>2021年前山厅业务用房维修工程</t>
  </si>
  <si>
    <t>业务用房维修工程</t>
  </si>
  <si>
    <t>内部比价</t>
  </si>
  <si>
    <t>（拱北厅）2021年管道防腐工程</t>
  </si>
  <si>
    <t>管道防腐</t>
  </si>
  <si>
    <t>珠海市西江市政建设工程有限公司</t>
  </si>
  <si>
    <t>广昌泵站1605阀门更换</t>
  </si>
  <si>
    <t>阀门更换</t>
  </si>
  <si>
    <t>竹银水库坝下应急物资道路改水泥路工程</t>
  </si>
  <si>
    <t>铺筑水泥路</t>
  </si>
  <si>
    <t>珠海市建设集团有限公司</t>
  </si>
  <si>
    <t>市政公用工程施工总承包壹级</t>
  </si>
  <si>
    <t>2021年广昌泵站1#前池及A前池清淤</t>
  </si>
  <si>
    <t>清淤</t>
  </si>
  <si>
    <t>惠州市市政工程有限公司</t>
  </si>
  <si>
    <t>第三制水分公司环境绿化整治</t>
  </si>
  <si>
    <t>绿化</t>
  </si>
  <si>
    <t>西城水厂十六顷进村进村道路修复</t>
  </si>
  <si>
    <t>道路修复</t>
  </si>
  <si>
    <t>广东建安昌盛控股集团有限公司</t>
  </si>
  <si>
    <t>提前实施，内部比价</t>
  </si>
  <si>
    <t>三灶厅2021年阀门更换</t>
  </si>
  <si>
    <t>阀门拆除、安装、阀门井砌筑等</t>
  </si>
  <si>
    <t>红旗厅2021年阀门更换</t>
  </si>
  <si>
    <t>排水公司</t>
  </si>
  <si>
    <t>南区厂围墙修缮（2021年）工程</t>
  </si>
  <si>
    <t>一期与二期间新建围墙、人行道、树木迁移等</t>
  </si>
  <si>
    <t>中安瑞宝建设集团有限公司</t>
  </si>
  <si>
    <t xml:space="preserve">市政公用工程施工总承包二级 </t>
  </si>
  <si>
    <t>富山厂机修仓库、车间进出路面抬高工程</t>
  </si>
  <si>
    <t>机修仓库、车间进出路面抬高</t>
  </si>
  <si>
    <t>广东荣基鸿业建筑工程总公司</t>
  </si>
  <si>
    <t xml:space="preserve">市政公用工程施工总承包二级  </t>
  </si>
  <si>
    <t>新青厂综合楼瓷砖更换工程</t>
  </si>
  <si>
    <t>综合楼一楼瓷砖更换</t>
  </si>
  <si>
    <t>南水厂设施设备防腐及加固处理</t>
  </si>
  <si>
    <t>外围墙栏杆加固处理；污泥料仓系统设备防腐处理；生物鼓风机房地面防静电及防尘防腐。</t>
  </si>
  <si>
    <t xml:space="preserve">市政公用工程施工总承包三级 </t>
  </si>
  <si>
    <t>南水厂氧化沟水下设备检修</t>
  </si>
  <si>
    <t>两条氧化沟池推流器底座支架加固、更换底座支架，检修曝气头及其管路，更换相关配件（甲供）</t>
  </si>
  <si>
    <t>市政公用工程施工总承包三级</t>
  </si>
  <si>
    <t>平沙厂曝气沉砂池除臭罩密封及围栏修复</t>
  </si>
  <si>
    <t>除臭罩小空洞封堵，大空洞安装挡板，加开清砂门，修复栏杆，加装细格栅排渣口盖板</t>
  </si>
  <si>
    <t>平沙厂一期鼓风机管道改造及隔音改造</t>
  </si>
  <si>
    <t>更换一期鼓风机出风管道、柔性接头、阀门及止回阀，鼓风机出风口增加隔音罩，鼓风机散热口改造</t>
  </si>
  <si>
    <t>拱北水质净化厂地磅路面拓宽工程</t>
  </si>
  <si>
    <t>把地磅道路转弯处的树木迁移，拆除草皮并找平，并将此区域铺设水泥混凝土进行路面硬化。</t>
  </si>
  <si>
    <t xml:space="preserve">市政公用工程施工总承包一级 </t>
  </si>
  <si>
    <t>前山厂设备设施防腐工程</t>
  </si>
  <si>
    <t>设备设施进行刷漆做防腐，加药区地面混凝土恢复</t>
  </si>
  <si>
    <t>南水厂综合楼修缮及墙体补漏工程</t>
  </si>
  <si>
    <t>综合楼外墙修缮，防水处理；综合楼一楼卫生间排水改造。</t>
  </si>
  <si>
    <t>建筑工程施工总承包三级</t>
  </si>
  <si>
    <t>三灶厂沉降修复及厂区零星维修改造项目</t>
  </si>
  <si>
    <t>坑洞塌方回填、人行道砖修复、管道基础加固、厂区后门车道整改维修</t>
  </si>
  <si>
    <t>珠海市昌盛市政工程有限公司</t>
  </si>
  <si>
    <t>拱北水质净化厂厂容厂貌修复工程</t>
  </si>
  <si>
    <t>对沿迎检路线的绿化进行提升改造，修复草坪地被，搭配种植乔灌木；清洗建筑物外墙；对楼梯、停车棚、风管、轴流风机排风口等进行除锈；修复绿化人行道。</t>
  </si>
  <si>
    <t>深圳市宏运达建筑工程有限公司</t>
  </si>
  <si>
    <t>前山厂电房夹层地面处理工程</t>
  </si>
  <si>
    <t>对前山厂电房夹层的地面拆除、打磨，做环氧地坪漆，对电房内的高压电缆线穿墙处砌砖处理</t>
  </si>
  <si>
    <t>南水厂低压电房下沉改造</t>
  </si>
  <si>
    <t>低压室地面升高，拆除电房门口台阶及渣土外运，地面浇水泥后新建台阶，粉刷墙面，配电设备的安健环标识安装，满足供电局验收标准，更换排气扇</t>
  </si>
  <si>
    <t>南水厂膜车间检修平台及阀门安装工程</t>
  </si>
  <si>
    <t>膜车间安装检修平台、阀门安装（甲供）</t>
  </si>
  <si>
    <t>拱北厂建筑屋面防水项目（2021年）</t>
  </si>
  <si>
    <t>对三期MCC1电房、三期脱水机电房、旧机修车间、饭堂、提标加药间、维保单位仓库等建筑物进行防水补漏。</t>
  </si>
  <si>
    <t>市政公用工程施工总承包二级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</si>
</sst>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2"/>
      <name val="仿宋"/>
      <family val="3"/>
    </font>
    <font>
      <sz val="12"/>
      <name val="仿宋"/>
      <family val="3"/>
    </font>
    <font>
      <b/>
      <sz val="18"/>
      <name val="仿宋"/>
      <family val="3"/>
    </font>
    <font>
      <b/>
      <sz val="16"/>
      <name val="仿宋"/>
      <family val="3"/>
    </font>
    <font>
      <sz val="11"/>
      <color indexed="9"/>
      <name val="宋体"/>
      <family val="0"/>
    </font>
    <font>
      <sz val="11"/>
      <color indexed="8"/>
      <name val="宋体"/>
      <family val="0"/>
    </font>
    <font>
      <b/>
      <sz val="13"/>
      <color indexed="54"/>
      <name val="宋体"/>
      <family val="0"/>
    </font>
    <font>
      <sz val="11"/>
      <color indexed="10"/>
      <name val="宋体"/>
      <family val="0"/>
    </font>
    <font>
      <sz val="9"/>
      <name val="宋体"/>
      <family val="0"/>
    </font>
    <font>
      <sz val="11"/>
      <color indexed="19"/>
      <name val="宋体"/>
      <family val="0"/>
    </font>
    <font>
      <sz val="11"/>
      <color indexed="16"/>
      <name val="宋体"/>
      <family val="0"/>
    </font>
    <font>
      <sz val="11"/>
      <color indexed="53"/>
      <name val="宋体"/>
      <family val="0"/>
    </font>
    <font>
      <b/>
      <sz val="11"/>
      <color indexed="8"/>
      <name val="宋体"/>
      <family val="0"/>
    </font>
    <font>
      <b/>
      <sz val="15"/>
      <color indexed="54"/>
      <name val="宋体"/>
      <family val="0"/>
    </font>
    <font>
      <sz val="11"/>
      <color indexed="17"/>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0" fillId="0" borderId="0">
      <alignment vertical="center"/>
      <protection/>
    </xf>
  </cellStyleXfs>
  <cellXfs count="56">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Fill="1" applyAlignment="1">
      <alignment horizontal="righ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10" fontId="3" fillId="0" borderId="9" xfId="0" applyNumberFormat="1" applyFont="1" applyFill="1" applyBorder="1" applyAlignment="1">
      <alignment horizontal="right" vertical="center" wrapText="1"/>
    </xf>
    <xf numFmtId="10" fontId="3" fillId="0" borderId="0" xfId="0" applyNumberFormat="1" applyFont="1" applyAlignment="1">
      <alignment horizontal="left" vertical="center" wrapText="1"/>
    </xf>
    <xf numFmtId="10" fontId="3" fillId="0" borderId="9" xfId="0" applyNumberFormat="1"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left" vertical="center" wrapText="1"/>
    </xf>
    <xf numFmtId="10"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4" fontId="4" fillId="0" borderId="9" xfId="0" applyNumberFormat="1" applyFont="1" applyBorder="1" applyAlignment="1">
      <alignment horizontal="left"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4"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176" fontId="3" fillId="0" borderId="9" xfId="0" applyNumberFormat="1" applyFont="1" applyBorder="1" applyAlignment="1">
      <alignment horizontal="right" vertical="center" wrapText="1"/>
    </xf>
    <xf numFmtId="4" fontId="3" fillId="0" borderId="0" xfId="0" applyNumberFormat="1" applyFont="1" applyAlignment="1">
      <alignment horizontal="left" vertical="center" wrapText="1"/>
    </xf>
    <xf numFmtId="0" fontId="3" fillId="0" borderId="0" xfId="0" applyFont="1" applyAlignment="1">
      <alignment horizontal="left" vertical="center" wrapText="1"/>
    </xf>
    <xf numFmtId="10" fontId="3" fillId="0" borderId="0" xfId="0" applyNumberFormat="1" applyFont="1" applyAlignment="1">
      <alignment horizontal="left" vertical="center" wrapText="1"/>
    </xf>
    <xf numFmtId="0" fontId="5" fillId="0" borderId="9" xfId="0" applyFont="1" applyBorder="1" applyAlignment="1">
      <alignment horizontal="center" vertical="center" wrapText="1"/>
    </xf>
    <xf numFmtId="10" fontId="4"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0" borderId="9" xfId="0" applyFont="1" applyFill="1" applyBorder="1" applyAlignment="1">
      <alignment horizontal="center" vertical="center" wrapText="1"/>
    </xf>
    <xf numFmtId="10" fontId="3" fillId="0" borderId="9" xfId="0" applyNumberFormat="1" applyFont="1" applyFill="1" applyBorder="1" applyAlignment="1">
      <alignment horizontal="right" vertical="center" wrapText="1"/>
    </xf>
    <xf numFmtId="10" fontId="3" fillId="0" borderId="0" xfId="63" applyNumberFormat="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10" fontId="3" fillId="0" borderId="9" xfId="0" applyNumberFormat="1" applyFont="1" applyFill="1" applyBorder="1" applyAlignment="1">
      <alignment horizontal="right" vertical="center" wrapText="1"/>
    </xf>
    <xf numFmtId="10" fontId="3" fillId="0" borderId="0" xfId="0" applyNumberFormat="1" applyFont="1" applyAlignment="1">
      <alignment horizontal="center" vertical="center" wrapText="1"/>
    </xf>
    <xf numFmtId="10" fontId="3" fillId="0" borderId="9" xfId="0" applyNumberFormat="1" applyFont="1" applyBorder="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15"/>
  <sheetViews>
    <sheetView tabSelected="1" zoomScaleSheetLayoutView="100" workbookViewId="0" topLeftCell="A1">
      <selection activeCell="H6" sqref="H6"/>
    </sheetView>
  </sheetViews>
  <sheetFormatPr defaultColWidth="9.00390625" defaultRowHeight="14.25"/>
  <cols>
    <col min="1" max="1" width="7.125" style="3" customWidth="1"/>
    <col min="2" max="2" width="16.625" style="3" customWidth="1"/>
    <col min="3" max="3" width="6.125" style="3" customWidth="1"/>
    <col min="4" max="4" width="28.125" style="3" customWidth="1"/>
    <col min="5" max="5" width="39.75390625" style="3" customWidth="1"/>
    <col min="6" max="6" width="18.50390625" style="30" customWidth="1"/>
    <col min="7" max="7" width="15.625" style="30" customWidth="1"/>
    <col min="8" max="8" width="36.75390625" style="4" customWidth="1"/>
    <col min="9" max="9" width="16.00390625" style="3" customWidth="1"/>
    <col min="10" max="10" width="31.50390625" style="3" customWidth="1"/>
    <col min="11" max="11" width="15.25390625" style="30" customWidth="1"/>
    <col min="12" max="12" width="15.75390625" style="3" customWidth="1"/>
    <col min="13" max="13" width="11.125" style="31" customWidth="1"/>
    <col min="14" max="14" width="11.50390625" style="3" customWidth="1"/>
    <col min="15" max="15" width="13.75390625" style="3" bestFit="1" customWidth="1"/>
    <col min="16" max="16" width="10.375" style="3" bestFit="1" customWidth="1"/>
    <col min="17" max="16384" width="9.00390625" style="3" customWidth="1"/>
  </cols>
  <sheetData>
    <row r="1" spans="1:14" ht="45" customHeight="1">
      <c r="A1" s="32" t="s">
        <v>0</v>
      </c>
      <c r="B1" s="32"/>
      <c r="C1" s="32"/>
      <c r="D1" s="32"/>
      <c r="E1" s="32"/>
      <c r="F1" s="33"/>
      <c r="G1" s="33"/>
      <c r="H1" s="34"/>
      <c r="I1" s="44"/>
      <c r="J1" s="32"/>
      <c r="K1" s="33"/>
      <c r="L1" s="32"/>
      <c r="M1" s="45"/>
      <c r="N1" s="32"/>
    </row>
    <row r="2" spans="1:16" s="27" customFormat="1" ht="28.5">
      <c r="A2" s="35" t="s">
        <v>1</v>
      </c>
      <c r="B2" s="35" t="s">
        <v>2</v>
      </c>
      <c r="C2" s="36" t="s">
        <v>3</v>
      </c>
      <c r="D2" s="35" t="s">
        <v>4</v>
      </c>
      <c r="E2" s="35" t="s">
        <v>5</v>
      </c>
      <c r="F2" s="37" t="s">
        <v>6</v>
      </c>
      <c r="G2" s="37" t="s">
        <v>7</v>
      </c>
      <c r="H2" s="35" t="s">
        <v>8</v>
      </c>
      <c r="I2" s="35" t="s">
        <v>9</v>
      </c>
      <c r="J2" s="35" t="s">
        <v>10</v>
      </c>
      <c r="K2" s="37" t="s">
        <v>11</v>
      </c>
      <c r="L2" s="35" t="s">
        <v>12</v>
      </c>
      <c r="M2" s="46" t="s">
        <v>13</v>
      </c>
      <c r="N2" s="35" t="s">
        <v>14</v>
      </c>
      <c r="O2" s="47"/>
      <c r="P2" s="47"/>
    </row>
    <row r="3" spans="1:16" s="28" customFormat="1" ht="57">
      <c r="A3" s="16">
        <v>1</v>
      </c>
      <c r="B3" s="16" t="s">
        <v>15</v>
      </c>
      <c r="C3" s="38">
        <v>1</v>
      </c>
      <c r="D3" s="39" t="s">
        <v>16</v>
      </c>
      <c r="E3" s="39" t="s">
        <v>17</v>
      </c>
      <c r="F3" s="40">
        <v>940093.6</v>
      </c>
      <c r="G3" s="40">
        <v>679359</v>
      </c>
      <c r="H3" s="39" t="s">
        <v>18</v>
      </c>
      <c r="I3" s="38" t="s">
        <v>19</v>
      </c>
      <c r="J3" s="39" t="s">
        <v>20</v>
      </c>
      <c r="K3" s="40">
        <f>G3*0.8198</f>
        <v>556938.5081999999</v>
      </c>
      <c r="L3" s="48" t="s">
        <v>21</v>
      </c>
      <c r="M3" s="49">
        <v>0.1802</v>
      </c>
      <c r="N3" s="39"/>
      <c r="O3" s="50"/>
      <c r="P3" s="51"/>
    </row>
    <row r="4" spans="1:15" s="28" customFormat="1" ht="71.25">
      <c r="A4" s="21"/>
      <c r="B4" s="21"/>
      <c r="C4" s="38">
        <v>2</v>
      </c>
      <c r="D4" s="39" t="s">
        <v>22</v>
      </c>
      <c r="E4" s="39" t="s">
        <v>23</v>
      </c>
      <c r="F4" s="40">
        <v>1680300</v>
      </c>
      <c r="G4" s="40">
        <v>1680300</v>
      </c>
      <c r="H4" s="39" t="s">
        <v>24</v>
      </c>
      <c r="I4" s="38" t="s">
        <v>19</v>
      </c>
      <c r="J4" s="39" t="s">
        <v>25</v>
      </c>
      <c r="K4" s="40">
        <v>1344240</v>
      </c>
      <c r="L4" s="48" t="s">
        <v>21</v>
      </c>
      <c r="M4" s="49">
        <v>0.2</v>
      </c>
      <c r="N4" s="39"/>
      <c r="O4" s="50"/>
    </row>
    <row r="5" spans="1:15" s="29" customFormat="1" ht="71.25">
      <c r="A5" s="16">
        <v>2</v>
      </c>
      <c r="B5" s="16" t="s">
        <v>26</v>
      </c>
      <c r="C5" s="38">
        <v>1</v>
      </c>
      <c r="D5" s="39" t="s">
        <v>27</v>
      </c>
      <c r="E5" s="39" t="s">
        <v>28</v>
      </c>
      <c r="F5" s="40">
        <v>2065155.06</v>
      </c>
      <c r="G5" s="40">
        <v>2065155.06</v>
      </c>
      <c r="H5" s="39" t="s">
        <v>29</v>
      </c>
      <c r="I5" s="38" t="s">
        <v>19</v>
      </c>
      <c r="J5" s="39" t="s">
        <v>30</v>
      </c>
      <c r="K5" s="40">
        <v>1598002.12</v>
      </c>
      <c r="L5" s="52" t="s">
        <v>31</v>
      </c>
      <c r="M5" s="53">
        <v>0.2375</v>
      </c>
      <c r="N5" s="39" t="s">
        <v>32</v>
      </c>
      <c r="O5" s="54"/>
    </row>
    <row r="6" spans="1:14" s="29" customFormat="1" ht="142.5">
      <c r="A6" s="21"/>
      <c r="B6" s="21"/>
      <c r="C6" s="38">
        <v>2</v>
      </c>
      <c r="D6" s="39" t="s">
        <v>33</v>
      </c>
      <c r="E6" s="39" t="s">
        <v>34</v>
      </c>
      <c r="F6" s="40">
        <v>456783</v>
      </c>
      <c r="G6" s="40">
        <v>456783</v>
      </c>
      <c r="H6" s="39" t="s">
        <v>35</v>
      </c>
      <c r="I6" s="38" t="s">
        <v>36</v>
      </c>
      <c r="J6" s="39" t="s">
        <v>37</v>
      </c>
      <c r="K6" s="40">
        <f>G6*77.5%</f>
        <v>354006.825</v>
      </c>
      <c r="L6" s="38" t="s">
        <v>38</v>
      </c>
      <c r="M6" s="55">
        <f>1-77.5%</f>
        <v>0.22499999999999998</v>
      </c>
      <c r="N6" s="39" t="s">
        <v>39</v>
      </c>
    </row>
    <row r="7" spans="1:14" s="29" customFormat="1" ht="71.25">
      <c r="A7" s="16">
        <v>3</v>
      </c>
      <c r="B7" s="16" t="s">
        <v>40</v>
      </c>
      <c r="C7" s="38">
        <v>1</v>
      </c>
      <c r="D7" s="39" t="s">
        <v>41</v>
      </c>
      <c r="E7" s="39" t="s">
        <v>42</v>
      </c>
      <c r="F7" s="40">
        <v>870000</v>
      </c>
      <c r="G7" s="40">
        <v>733246.14</v>
      </c>
      <c r="H7" s="39" t="s">
        <v>43</v>
      </c>
      <c r="I7" s="38" t="s">
        <v>19</v>
      </c>
      <c r="J7" s="39" t="s">
        <v>44</v>
      </c>
      <c r="K7" s="40">
        <v>647391.02</v>
      </c>
      <c r="L7" s="48" t="s">
        <v>45</v>
      </c>
      <c r="M7" s="55">
        <f>(G7-K7)/G7</f>
        <v>0.11708908552863298</v>
      </c>
      <c r="N7" s="39"/>
    </row>
    <row r="8" spans="1:14" s="29" customFormat="1" ht="71.25">
      <c r="A8" s="21"/>
      <c r="B8" s="21"/>
      <c r="C8" s="38">
        <v>2</v>
      </c>
      <c r="D8" s="39" t="s">
        <v>46</v>
      </c>
      <c r="E8" s="39" t="s">
        <v>47</v>
      </c>
      <c r="F8" s="40">
        <v>800000</v>
      </c>
      <c r="G8" s="40">
        <v>765947.49</v>
      </c>
      <c r="H8" s="39" t="s">
        <v>48</v>
      </c>
      <c r="I8" s="38" t="s">
        <v>19</v>
      </c>
      <c r="J8" s="39" t="s">
        <v>49</v>
      </c>
      <c r="K8" s="40">
        <v>684641.75</v>
      </c>
      <c r="L8" s="38" t="s">
        <v>50</v>
      </c>
      <c r="M8" s="55">
        <f>(G8-K8)/G8</f>
        <v>0.10615054042412228</v>
      </c>
      <c r="N8" s="39"/>
    </row>
    <row r="9" spans="6:13" s="29" customFormat="1" ht="14.25">
      <c r="F9" s="41"/>
      <c r="G9" s="41"/>
      <c r="H9" s="42"/>
      <c r="K9" s="41"/>
      <c r="L9" s="54"/>
      <c r="M9" s="54"/>
    </row>
    <row r="10" spans="6:13" s="29" customFormat="1" ht="14.25">
      <c r="F10" s="41"/>
      <c r="G10" s="41"/>
      <c r="H10" s="42"/>
      <c r="K10" s="41"/>
      <c r="M10" s="54"/>
    </row>
    <row r="11" spans="6:13" s="29" customFormat="1" ht="14.25">
      <c r="F11" s="43"/>
      <c r="G11" s="41"/>
      <c r="H11" s="42"/>
      <c r="K11" s="41"/>
      <c r="M11" s="54"/>
    </row>
    <row r="12" spans="7:13" s="29" customFormat="1" ht="14.25">
      <c r="G12" s="41"/>
      <c r="H12" s="42"/>
      <c r="K12" s="41"/>
      <c r="M12" s="54"/>
    </row>
    <row r="13" spans="6:13" s="29" customFormat="1" ht="14.25">
      <c r="F13" s="43"/>
      <c r="G13" s="41"/>
      <c r="H13" s="42"/>
      <c r="K13" s="41"/>
      <c r="M13" s="54"/>
    </row>
    <row r="15" ht="14.25">
      <c r="F15" s="25"/>
    </row>
  </sheetData>
  <sheetProtection/>
  <mergeCells count="7">
    <mergeCell ref="A1:N1"/>
    <mergeCell ref="A3:A4"/>
    <mergeCell ref="A5:A6"/>
    <mergeCell ref="A7:A8"/>
    <mergeCell ref="B3:B4"/>
    <mergeCell ref="B5:B6"/>
    <mergeCell ref="B7:B8"/>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M55"/>
  <sheetViews>
    <sheetView zoomScaleSheetLayoutView="100" workbookViewId="0" topLeftCell="A1">
      <pane ySplit="2" topLeftCell="A24" activePane="bottomLeft" state="frozen"/>
      <selection pane="bottomLeft" activeCell="A1" sqref="A1:L1"/>
    </sheetView>
  </sheetViews>
  <sheetFormatPr defaultColWidth="9.00390625" defaultRowHeight="14.25"/>
  <cols>
    <col min="1" max="1" width="5.00390625" style="3" customWidth="1"/>
    <col min="2" max="2" width="13.625" style="3" customWidth="1"/>
    <col min="3" max="3" width="6.25390625" style="3" customWidth="1"/>
    <col min="4" max="4" width="33.125" style="4" customWidth="1"/>
    <col min="5" max="5" width="42.625" style="4" customWidth="1"/>
    <col min="6" max="6" width="18.625" style="5" customWidth="1"/>
    <col min="7" max="7" width="16.75390625" style="5" customWidth="1"/>
    <col min="8" max="8" width="34.25390625" style="3" customWidth="1"/>
    <col min="9" max="9" width="17.75390625" style="5" customWidth="1"/>
    <col min="10" max="10" width="20.875" style="3" customWidth="1"/>
    <col min="11" max="11" width="12.625" style="6" bestFit="1" customWidth="1"/>
    <col min="12" max="12" width="57.00390625" style="4" customWidth="1"/>
    <col min="13" max="13" width="12.625" style="4" bestFit="1" customWidth="1"/>
    <col min="14" max="16384" width="9.00390625" style="4" customWidth="1"/>
  </cols>
  <sheetData>
    <row r="1" spans="1:12" ht="42.75" customHeight="1">
      <c r="A1" s="7" t="s">
        <v>51</v>
      </c>
      <c r="B1" s="7"/>
      <c r="C1" s="7"/>
      <c r="D1" s="8"/>
      <c r="E1" s="8"/>
      <c r="F1" s="9"/>
      <c r="G1" s="9"/>
      <c r="H1" s="7"/>
      <c r="I1" s="9"/>
      <c r="J1" s="7"/>
      <c r="K1" s="22"/>
      <c r="L1" s="8"/>
    </row>
    <row r="2" spans="1:12" s="1" customFormat="1" ht="36.75" customHeight="1">
      <c r="A2" s="10" t="s">
        <v>1</v>
      </c>
      <c r="B2" s="10" t="s">
        <v>2</v>
      </c>
      <c r="C2" s="11" t="s">
        <v>3</v>
      </c>
      <c r="D2" s="11" t="s">
        <v>4</v>
      </c>
      <c r="E2" s="11" t="s">
        <v>5</v>
      </c>
      <c r="F2" s="12" t="s">
        <v>52</v>
      </c>
      <c r="G2" s="12" t="s">
        <v>6</v>
      </c>
      <c r="H2" s="11" t="s">
        <v>53</v>
      </c>
      <c r="I2" s="12" t="s">
        <v>54</v>
      </c>
      <c r="J2" s="11" t="s">
        <v>55</v>
      </c>
      <c r="K2" s="23" t="s">
        <v>56</v>
      </c>
      <c r="L2" s="10" t="s">
        <v>14</v>
      </c>
    </row>
    <row r="3" spans="1:12" s="2" customFormat="1" ht="14.25">
      <c r="A3" s="13">
        <v>1</v>
      </c>
      <c r="B3" s="13" t="s">
        <v>15</v>
      </c>
      <c r="C3" s="13">
        <v>1</v>
      </c>
      <c r="D3" s="14" t="s">
        <v>57</v>
      </c>
      <c r="E3" s="14" t="s">
        <v>58</v>
      </c>
      <c r="F3" s="15">
        <v>340000</v>
      </c>
      <c r="G3" s="15">
        <v>340000</v>
      </c>
      <c r="H3" s="13" t="s">
        <v>59</v>
      </c>
      <c r="I3" s="15">
        <v>309954.83</v>
      </c>
      <c r="J3" s="13" t="s">
        <v>60</v>
      </c>
      <c r="K3" s="24">
        <v>0.05</v>
      </c>
      <c r="L3" s="14"/>
    </row>
    <row r="4" spans="1:12" ht="27" customHeight="1">
      <c r="A4" s="13">
        <v>2</v>
      </c>
      <c r="B4" s="13" t="s">
        <v>61</v>
      </c>
      <c r="C4" s="13">
        <v>1</v>
      </c>
      <c r="D4" s="14" t="s">
        <v>62</v>
      </c>
      <c r="E4" s="14" t="s">
        <v>63</v>
      </c>
      <c r="F4" s="15" t="s">
        <v>31</v>
      </c>
      <c r="G4" s="15">
        <v>310000</v>
      </c>
      <c r="H4" s="13" t="s">
        <v>64</v>
      </c>
      <c r="I4" s="15">
        <v>280658.65</v>
      </c>
      <c r="J4" s="13" t="s">
        <v>31</v>
      </c>
      <c r="K4" s="24">
        <f>(G4-I4)/G4</f>
        <v>0.09464951612903218</v>
      </c>
      <c r="L4" s="14" t="s">
        <v>65</v>
      </c>
    </row>
    <row r="5" spans="1:12" ht="28.5">
      <c r="A5" s="13">
        <v>3</v>
      </c>
      <c r="B5" s="13" t="s">
        <v>66</v>
      </c>
      <c r="C5" s="13">
        <v>1</v>
      </c>
      <c r="D5" s="14" t="s">
        <v>67</v>
      </c>
      <c r="E5" s="14" t="s">
        <v>68</v>
      </c>
      <c r="F5" s="15" t="s">
        <v>31</v>
      </c>
      <c r="G5" s="15">
        <v>181240.08571428573</v>
      </c>
      <c r="H5" s="13" t="s">
        <v>69</v>
      </c>
      <c r="I5" s="15">
        <v>126868.06</v>
      </c>
      <c r="J5" s="13" t="s">
        <v>70</v>
      </c>
      <c r="K5" s="24">
        <v>0.3</v>
      </c>
      <c r="L5" s="14"/>
    </row>
    <row r="6" spans="1:13" ht="99.75">
      <c r="A6" s="13">
        <v>4</v>
      </c>
      <c r="B6" s="13" t="s">
        <v>26</v>
      </c>
      <c r="C6" s="13">
        <v>1</v>
      </c>
      <c r="D6" s="14" t="s">
        <v>71</v>
      </c>
      <c r="E6" s="14" t="s">
        <v>72</v>
      </c>
      <c r="F6" s="15" t="s">
        <v>31</v>
      </c>
      <c r="G6" s="15">
        <v>87600</v>
      </c>
      <c r="H6" s="13" t="s">
        <v>73</v>
      </c>
      <c r="I6" s="15">
        <v>44900</v>
      </c>
      <c r="J6" s="13" t="s">
        <v>74</v>
      </c>
      <c r="K6" s="24">
        <f aca="true" t="shared" si="0" ref="K6:K11">1-I6/G6</f>
        <v>0.4874429223744292</v>
      </c>
      <c r="L6" s="14" t="s">
        <v>75</v>
      </c>
      <c r="M6" s="25"/>
    </row>
    <row r="7" spans="1:13" ht="142.5">
      <c r="A7" s="13"/>
      <c r="B7" s="13"/>
      <c r="C7" s="13">
        <v>2</v>
      </c>
      <c r="D7" s="14" t="s">
        <v>76</v>
      </c>
      <c r="E7" s="14" t="s">
        <v>77</v>
      </c>
      <c r="F7" s="15" t="s">
        <v>31</v>
      </c>
      <c r="G7" s="15">
        <v>175000</v>
      </c>
      <c r="H7" s="13" t="s">
        <v>73</v>
      </c>
      <c r="I7" s="15">
        <v>98000</v>
      </c>
      <c r="J7" s="13" t="s">
        <v>74</v>
      </c>
      <c r="K7" s="24">
        <f t="shared" si="0"/>
        <v>0.43999999999999995</v>
      </c>
      <c r="L7" s="14" t="s">
        <v>78</v>
      </c>
      <c r="M7" s="25"/>
    </row>
    <row r="8" spans="1:13" ht="142.5">
      <c r="A8" s="13"/>
      <c r="B8" s="13"/>
      <c r="C8" s="13">
        <v>3</v>
      </c>
      <c r="D8" s="14" t="s">
        <v>79</v>
      </c>
      <c r="E8" s="14" t="s">
        <v>80</v>
      </c>
      <c r="F8" s="15" t="s">
        <v>31</v>
      </c>
      <c r="G8" s="15">
        <v>168000</v>
      </c>
      <c r="H8" s="13" t="s">
        <v>81</v>
      </c>
      <c r="I8" s="15">
        <v>121200</v>
      </c>
      <c r="J8" s="13" t="s">
        <v>82</v>
      </c>
      <c r="K8" s="24">
        <f t="shared" si="0"/>
        <v>0.2785714285714286</v>
      </c>
      <c r="L8" s="14" t="s">
        <v>83</v>
      </c>
      <c r="M8" s="25"/>
    </row>
    <row r="9" spans="1:13" ht="213.75">
      <c r="A9" s="13"/>
      <c r="B9" s="13"/>
      <c r="C9" s="13">
        <v>4</v>
      </c>
      <c r="D9" s="14" t="s">
        <v>84</v>
      </c>
      <c r="E9" s="14" t="s">
        <v>85</v>
      </c>
      <c r="F9" s="15" t="s">
        <v>31</v>
      </c>
      <c r="G9" s="15">
        <v>120000</v>
      </c>
      <c r="H9" s="13" t="s">
        <v>86</v>
      </c>
      <c r="I9" s="15">
        <v>30600</v>
      </c>
      <c r="J9" s="13" t="s">
        <v>87</v>
      </c>
      <c r="K9" s="24">
        <f t="shared" si="0"/>
        <v>0.745</v>
      </c>
      <c r="L9" s="14" t="s">
        <v>88</v>
      </c>
      <c r="M9" s="25"/>
    </row>
    <row r="10" spans="1:13" ht="228">
      <c r="A10" s="13"/>
      <c r="B10" s="13"/>
      <c r="C10" s="13">
        <v>5</v>
      </c>
      <c r="D10" s="14" t="s">
        <v>89</v>
      </c>
      <c r="E10" s="14" t="s">
        <v>90</v>
      </c>
      <c r="F10" s="15" t="s">
        <v>31</v>
      </c>
      <c r="G10" s="15">
        <v>50000</v>
      </c>
      <c r="H10" s="13" t="s">
        <v>91</v>
      </c>
      <c r="I10" s="15">
        <v>36000</v>
      </c>
      <c r="J10" s="13" t="s">
        <v>92</v>
      </c>
      <c r="K10" s="24">
        <f t="shared" si="0"/>
        <v>0.28</v>
      </c>
      <c r="L10" s="14" t="s">
        <v>93</v>
      </c>
      <c r="M10" s="25"/>
    </row>
    <row r="11" spans="1:13" ht="199.5">
      <c r="A11" s="13"/>
      <c r="B11" s="13"/>
      <c r="C11" s="13">
        <v>6</v>
      </c>
      <c r="D11" s="14" t="s">
        <v>94</v>
      </c>
      <c r="E11" s="14" t="s">
        <v>95</v>
      </c>
      <c r="F11" s="15" t="s">
        <v>31</v>
      </c>
      <c r="G11" s="15">
        <v>70000</v>
      </c>
      <c r="H11" s="13" t="s">
        <v>96</v>
      </c>
      <c r="I11" s="15">
        <v>50400</v>
      </c>
      <c r="J11" s="13" t="s">
        <v>97</v>
      </c>
      <c r="K11" s="24">
        <f t="shared" si="0"/>
        <v>0.28</v>
      </c>
      <c r="L11" s="14" t="s">
        <v>98</v>
      </c>
      <c r="M11" s="25"/>
    </row>
    <row r="12" spans="1:13" ht="156.75">
      <c r="A12" s="13"/>
      <c r="B12" s="13"/>
      <c r="C12" s="13">
        <v>7</v>
      </c>
      <c r="D12" s="14" t="s">
        <v>99</v>
      </c>
      <c r="E12" s="14" t="s">
        <v>100</v>
      </c>
      <c r="F12" s="15" t="s">
        <v>31</v>
      </c>
      <c r="G12" s="15">
        <v>115100</v>
      </c>
      <c r="H12" s="13" t="s">
        <v>101</v>
      </c>
      <c r="I12" s="15">
        <f>G12*75%</f>
        <v>86325</v>
      </c>
      <c r="J12" s="13" t="s">
        <v>102</v>
      </c>
      <c r="K12" s="24">
        <f>1-75%</f>
        <v>0.25</v>
      </c>
      <c r="L12" s="14" t="s">
        <v>103</v>
      </c>
      <c r="M12" s="25"/>
    </row>
    <row r="13" spans="1:13" ht="199.5">
      <c r="A13" s="13"/>
      <c r="B13" s="13"/>
      <c r="C13" s="13">
        <v>8</v>
      </c>
      <c r="D13" s="14" t="s">
        <v>104</v>
      </c>
      <c r="E13" s="14" t="s">
        <v>105</v>
      </c>
      <c r="F13" s="15" t="s">
        <v>31</v>
      </c>
      <c r="G13" s="15">
        <v>84200</v>
      </c>
      <c r="H13" s="13" t="s">
        <v>106</v>
      </c>
      <c r="I13" s="15">
        <f>G13*70%</f>
        <v>58939.99999999999</v>
      </c>
      <c r="J13" s="13" t="s">
        <v>107</v>
      </c>
      <c r="K13" s="24">
        <f>1-70%</f>
        <v>0.30000000000000004</v>
      </c>
      <c r="L13" s="14" t="s">
        <v>108</v>
      </c>
      <c r="M13" s="25"/>
    </row>
    <row r="14" spans="1:13" ht="128.25">
      <c r="A14" s="13"/>
      <c r="B14" s="13"/>
      <c r="C14" s="13">
        <v>9</v>
      </c>
      <c r="D14" s="14" t="s">
        <v>109</v>
      </c>
      <c r="E14" s="14" t="s">
        <v>110</v>
      </c>
      <c r="F14" s="15" t="s">
        <v>31</v>
      </c>
      <c r="G14" s="15">
        <v>21000</v>
      </c>
      <c r="H14" s="13" t="s">
        <v>111</v>
      </c>
      <c r="I14" s="15">
        <v>12000</v>
      </c>
      <c r="J14" s="13" t="s">
        <v>112</v>
      </c>
      <c r="K14" s="24">
        <f>1-I14/G14</f>
        <v>0.4285714285714286</v>
      </c>
      <c r="L14" s="14" t="s">
        <v>113</v>
      </c>
      <c r="M14" s="25"/>
    </row>
    <row r="15" spans="1:13" ht="156.75">
      <c r="A15" s="13"/>
      <c r="B15" s="13"/>
      <c r="C15" s="13">
        <v>10</v>
      </c>
      <c r="D15" s="14" t="s">
        <v>114</v>
      </c>
      <c r="E15" s="14" t="s">
        <v>115</v>
      </c>
      <c r="F15" s="15" t="s">
        <v>31</v>
      </c>
      <c r="G15" s="15">
        <v>130000</v>
      </c>
      <c r="H15" s="13" t="s">
        <v>116</v>
      </c>
      <c r="I15" s="15">
        <v>117000</v>
      </c>
      <c r="J15" s="13" t="s">
        <v>117</v>
      </c>
      <c r="K15" s="24">
        <f>1-I15/G15</f>
        <v>0.09999999999999998</v>
      </c>
      <c r="L15" s="14" t="s">
        <v>118</v>
      </c>
      <c r="M15" s="25"/>
    </row>
    <row r="16" spans="1:13" ht="128.25">
      <c r="A16" s="13"/>
      <c r="B16" s="13"/>
      <c r="C16" s="13">
        <v>11</v>
      </c>
      <c r="D16" s="14" t="s">
        <v>119</v>
      </c>
      <c r="E16" s="14" t="s">
        <v>120</v>
      </c>
      <c r="F16" s="15" t="s">
        <v>31</v>
      </c>
      <c r="G16" s="15">
        <v>115100</v>
      </c>
      <c r="H16" s="13" t="s">
        <v>121</v>
      </c>
      <c r="I16" s="15">
        <f>G16*71.5%</f>
        <v>82296.5</v>
      </c>
      <c r="J16" s="13" t="s">
        <v>122</v>
      </c>
      <c r="K16" s="24">
        <f>1-71.5%</f>
        <v>0.28500000000000003</v>
      </c>
      <c r="L16" s="14" t="s">
        <v>123</v>
      </c>
      <c r="M16" s="25"/>
    </row>
    <row r="17" spans="1:12" ht="114">
      <c r="A17" s="13">
        <v>5</v>
      </c>
      <c r="B17" s="13" t="s">
        <v>124</v>
      </c>
      <c r="C17" s="13">
        <v>1</v>
      </c>
      <c r="D17" s="14" t="s">
        <v>125</v>
      </c>
      <c r="E17" s="14" t="s">
        <v>126</v>
      </c>
      <c r="F17" s="15">
        <v>45000</v>
      </c>
      <c r="G17" s="15">
        <v>43389.48</v>
      </c>
      <c r="H17" s="13" t="s">
        <v>127</v>
      </c>
      <c r="I17" s="15">
        <v>41220.01</v>
      </c>
      <c r="J17" s="13" t="s">
        <v>128</v>
      </c>
      <c r="K17" s="24">
        <v>0.05</v>
      </c>
      <c r="L17" s="14"/>
    </row>
    <row r="18" spans="1:13" ht="28.5">
      <c r="A18" s="13">
        <v>6</v>
      </c>
      <c r="B18" s="13" t="s">
        <v>40</v>
      </c>
      <c r="C18" s="13">
        <v>1</v>
      </c>
      <c r="D18" s="14" t="s">
        <v>129</v>
      </c>
      <c r="E18" s="14" t="s">
        <v>130</v>
      </c>
      <c r="F18" s="15">
        <v>100000</v>
      </c>
      <c r="G18" s="15">
        <v>99689.97</v>
      </c>
      <c r="H18" s="13" t="s">
        <v>127</v>
      </c>
      <c r="I18" s="15">
        <v>89720.97</v>
      </c>
      <c r="J18" s="13" t="s">
        <v>50</v>
      </c>
      <c r="K18" s="24">
        <f aca="true" t="shared" si="1" ref="K18:K30">(G18-I18)/G18</f>
        <v>0.10000003009329825</v>
      </c>
      <c r="L18" s="14"/>
      <c r="M18" s="25"/>
    </row>
    <row r="19" spans="1:13" ht="28.5">
      <c r="A19" s="13"/>
      <c r="B19" s="13"/>
      <c r="C19" s="13">
        <v>2</v>
      </c>
      <c r="D19" s="14" t="s">
        <v>131</v>
      </c>
      <c r="E19" s="14" t="s">
        <v>132</v>
      </c>
      <c r="F19" s="15">
        <v>170000</v>
      </c>
      <c r="G19" s="15">
        <v>168456.58</v>
      </c>
      <c r="H19" s="13" t="s">
        <v>49</v>
      </c>
      <c r="I19" s="15">
        <v>151610.92</v>
      </c>
      <c r="J19" s="13" t="s">
        <v>50</v>
      </c>
      <c r="K19" s="24">
        <f t="shared" si="1"/>
        <v>0.10000001187249542</v>
      </c>
      <c r="L19" s="14"/>
      <c r="M19" s="25"/>
    </row>
    <row r="20" spans="1:13" ht="28.5">
      <c r="A20" s="13"/>
      <c r="B20" s="13"/>
      <c r="C20" s="13">
        <v>3</v>
      </c>
      <c r="D20" s="14" t="s">
        <v>133</v>
      </c>
      <c r="E20" s="14" t="s">
        <v>134</v>
      </c>
      <c r="F20" s="15">
        <v>190000</v>
      </c>
      <c r="G20" s="15">
        <v>189347.29</v>
      </c>
      <c r="H20" s="13" t="s">
        <v>49</v>
      </c>
      <c r="I20" s="15">
        <v>170412.56</v>
      </c>
      <c r="J20" s="13" t="s">
        <v>50</v>
      </c>
      <c r="K20" s="24">
        <f t="shared" si="1"/>
        <v>0.10000000528130089</v>
      </c>
      <c r="L20" s="14"/>
      <c r="M20" s="25"/>
    </row>
    <row r="21" spans="1:13" ht="28.5">
      <c r="A21" s="13"/>
      <c r="B21" s="13"/>
      <c r="C21" s="13">
        <v>4</v>
      </c>
      <c r="D21" s="14" t="s">
        <v>135</v>
      </c>
      <c r="E21" s="14" t="s">
        <v>136</v>
      </c>
      <c r="F21" s="15">
        <v>80000</v>
      </c>
      <c r="G21" s="15">
        <v>79759.02</v>
      </c>
      <c r="H21" s="13" t="s">
        <v>49</v>
      </c>
      <c r="I21" s="15">
        <v>71783.12</v>
      </c>
      <c r="J21" s="13" t="s">
        <v>50</v>
      </c>
      <c r="K21" s="24">
        <f t="shared" si="1"/>
        <v>0.09999997492446633</v>
      </c>
      <c r="L21" s="14"/>
      <c r="M21" s="25"/>
    </row>
    <row r="22" spans="1:13" ht="28.5">
      <c r="A22" s="13"/>
      <c r="B22" s="13"/>
      <c r="C22" s="13">
        <v>5</v>
      </c>
      <c r="D22" s="14" t="s">
        <v>137</v>
      </c>
      <c r="E22" s="14" t="s">
        <v>138</v>
      </c>
      <c r="F22" s="15">
        <v>290000</v>
      </c>
      <c r="G22" s="15">
        <v>287533.88</v>
      </c>
      <c r="H22" s="13" t="s">
        <v>59</v>
      </c>
      <c r="I22" s="15">
        <v>264531.17</v>
      </c>
      <c r="J22" s="13" t="s">
        <v>50</v>
      </c>
      <c r="K22" s="24">
        <f t="shared" si="1"/>
        <v>0.07999999860885966</v>
      </c>
      <c r="L22" s="14"/>
      <c r="M22" s="25"/>
    </row>
    <row r="23" spans="1:13" ht="28.5">
      <c r="A23" s="13"/>
      <c r="B23" s="13"/>
      <c r="C23" s="13">
        <v>6</v>
      </c>
      <c r="D23" s="14" t="s">
        <v>139</v>
      </c>
      <c r="E23" s="14" t="s">
        <v>140</v>
      </c>
      <c r="F23" s="15">
        <v>190000</v>
      </c>
      <c r="G23" s="15">
        <v>187038.8</v>
      </c>
      <c r="H23" s="13" t="s">
        <v>127</v>
      </c>
      <c r="I23" s="15">
        <v>168334.92</v>
      </c>
      <c r="J23" s="13" t="s">
        <v>50</v>
      </c>
      <c r="K23" s="24">
        <f t="shared" si="1"/>
        <v>0.09999999999999988</v>
      </c>
      <c r="L23" s="14"/>
      <c r="M23" s="25"/>
    </row>
    <row r="24" spans="1:13" ht="28.5">
      <c r="A24" s="13"/>
      <c r="B24" s="13"/>
      <c r="C24" s="13">
        <v>7</v>
      </c>
      <c r="D24" s="14" t="s">
        <v>141</v>
      </c>
      <c r="E24" s="14" t="s">
        <v>142</v>
      </c>
      <c r="F24" s="15">
        <v>140000</v>
      </c>
      <c r="G24" s="15">
        <v>138101.26</v>
      </c>
      <c r="H24" s="13" t="s">
        <v>143</v>
      </c>
      <c r="I24" s="15">
        <v>124291.13</v>
      </c>
      <c r="J24" s="13" t="s">
        <v>50</v>
      </c>
      <c r="K24" s="24">
        <f t="shared" si="1"/>
        <v>0.10000002896425422</v>
      </c>
      <c r="L24" s="14"/>
      <c r="M24" s="25"/>
    </row>
    <row r="25" spans="1:13" ht="28.5">
      <c r="A25" s="13"/>
      <c r="B25" s="13"/>
      <c r="C25" s="13">
        <v>8</v>
      </c>
      <c r="D25" s="14" t="s">
        <v>144</v>
      </c>
      <c r="E25" s="14" t="s">
        <v>145</v>
      </c>
      <c r="F25" s="15">
        <v>81000</v>
      </c>
      <c r="G25" s="15">
        <v>53715.85</v>
      </c>
      <c r="H25" s="13" t="s">
        <v>30</v>
      </c>
      <c r="I25" s="15">
        <v>48344.27</v>
      </c>
      <c r="J25" s="13" t="s">
        <v>45</v>
      </c>
      <c r="K25" s="24">
        <f t="shared" si="1"/>
        <v>0.09999990691760442</v>
      </c>
      <c r="L25" s="14" t="s">
        <v>146</v>
      </c>
      <c r="M25" s="25"/>
    </row>
    <row r="26" spans="1:13" ht="28.5">
      <c r="A26" s="13"/>
      <c r="B26" s="13"/>
      <c r="C26" s="13">
        <v>9</v>
      </c>
      <c r="D26" s="14" t="s">
        <v>147</v>
      </c>
      <c r="E26" s="14" t="s">
        <v>148</v>
      </c>
      <c r="F26" s="15">
        <v>315300</v>
      </c>
      <c r="G26" s="15">
        <v>167936.91</v>
      </c>
      <c r="H26" s="13" t="s">
        <v>149</v>
      </c>
      <c r="I26" s="15">
        <v>157860.7</v>
      </c>
      <c r="J26" s="13" t="s">
        <v>45</v>
      </c>
      <c r="K26" s="24">
        <f t="shared" si="1"/>
        <v>0.05999997260876118</v>
      </c>
      <c r="L26" s="14" t="s">
        <v>146</v>
      </c>
      <c r="M26" s="25"/>
    </row>
    <row r="27" spans="1:13" ht="28.5">
      <c r="A27" s="13"/>
      <c r="B27" s="13"/>
      <c r="C27" s="13">
        <v>10</v>
      </c>
      <c r="D27" s="14" t="s">
        <v>150</v>
      </c>
      <c r="E27" s="14" t="s">
        <v>148</v>
      </c>
      <c r="F27" s="15">
        <v>429000</v>
      </c>
      <c r="G27" s="15">
        <v>285576.51</v>
      </c>
      <c r="H27" s="13" t="s">
        <v>149</v>
      </c>
      <c r="I27" s="15">
        <v>268441.92</v>
      </c>
      <c r="J27" s="13" t="s">
        <v>45</v>
      </c>
      <c r="K27" s="24">
        <f t="shared" si="1"/>
        <v>0.05999999789898695</v>
      </c>
      <c r="L27" s="14" t="s">
        <v>146</v>
      </c>
      <c r="M27" s="25"/>
    </row>
    <row r="28" spans="1:13" ht="28.5">
      <c r="A28" s="13"/>
      <c r="B28" s="13"/>
      <c r="C28" s="13">
        <v>11</v>
      </c>
      <c r="D28" s="14" t="s">
        <v>151</v>
      </c>
      <c r="E28" s="14" t="s">
        <v>148</v>
      </c>
      <c r="F28" s="15">
        <v>421000</v>
      </c>
      <c r="G28" s="15">
        <v>211431.37</v>
      </c>
      <c r="H28" s="13" t="s">
        <v>149</v>
      </c>
      <c r="I28" s="15">
        <v>198745.49</v>
      </c>
      <c r="J28" s="13" t="s">
        <v>45</v>
      </c>
      <c r="K28" s="24">
        <f t="shared" si="1"/>
        <v>0.05999998959473235</v>
      </c>
      <c r="L28" s="14" t="s">
        <v>146</v>
      </c>
      <c r="M28" s="25"/>
    </row>
    <row r="29" spans="1:13" ht="28.5">
      <c r="A29" s="13"/>
      <c r="B29" s="13"/>
      <c r="C29" s="13">
        <v>12</v>
      </c>
      <c r="D29" s="14" t="s">
        <v>152</v>
      </c>
      <c r="E29" s="14" t="s">
        <v>148</v>
      </c>
      <c r="F29" s="15">
        <v>130000</v>
      </c>
      <c r="G29" s="15">
        <v>98356.58</v>
      </c>
      <c r="H29" s="13" t="s">
        <v>149</v>
      </c>
      <c r="I29" s="15">
        <v>92455.19</v>
      </c>
      <c r="J29" s="13" t="s">
        <v>45</v>
      </c>
      <c r="K29" s="24">
        <f t="shared" si="1"/>
        <v>0.0599999511979778</v>
      </c>
      <c r="L29" s="14" t="s">
        <v>146</v>
      </c>
      <c r="M29" s="25"/>
    </row>
    <row r="30" spans="1:13" ht="28.5">
      <c r="A30" s="13"/>
      <c r="B30" s="13"/>
      <c r="C30" s="13">
        <v>13</v>
      </c>
      <c r="D30" s="14" t="s">
        <v>153</v>
      </c>
      <c r="E30" s="14" t="s">
        <v>148</v>
      </c>
      <c r="F30" s="15">
        <v>240000</v>
      </c>
      <c r="G30" s="15">
        <v>93629.83</v>
      </c>
      <c r="H30" s="13" t="s">
        <v>149</v>
      </c>
      <c r="I30" s="15">
        <v>88012.04</v>
      </c>
      <c r="J30" s="13" t="s">
        <v>45</v>
      </c>
      <c r="K30" s="24">
        <f t="shared" si="1"/>
        <v>0.06000000213607146</v>
      </c>
      <c r="L30" s="14" t="s">
        <v>146</v>
      </c>
      <c r="M30" s="25"/>
    </row>
    <row r="31" spans="1:13" ht="28.5">
      <c r="A31" s="13"/>
      <c r="B31" s="13"/>
      <c r="C31" s="13">
        <v>14</v>
      </c>
      <c r="D31" s="14" t="s">
        <v>154</v>
      </c>
      <c r="E31" s="14" t="s">
        <v>155</v>
      </c>
      <c r="F31" s="15">
        <v>228900</v>
      </c>
      <c r="G31" s="15">
        <v>228814.73</v>
      </c>
      <c r="H31" s="13" t="s">
        <v>49</v>
      </c>
      <c r="I31" s="15">
        <v>182045</v>
      </c>
      <c r="J31" s="13" t="s">
        <v>50</v>
      </c>
      <c r="K31" s="24">
        <v>0.204</v>
      </c>
      <c r="L31" s="14" t="s">
        <v>156</v>
      </c>
      <c r="M31" s="25"/>
    </row>
    <row r="32" spans="1:13" ht="28.5">
      <c r="A32" s="13"/>
      <c r="B32" s="13"/>
      <c r="C32" s="13">
        <v>15</v>
      </c>
      <c r="D32" s="14" t="s">
        <v>157</v>
      </c>
      <c r="E32" s="14" t="s">
        <v>158</v>
      </c>
      <c r="F32" s="15">
        <v>320000</v>
      </c>
      <c r="G32" s="15">
        <v>292951.21</v>
      </c>
      <c r="H32" s="13" t="s">
        <v>159</v>
      </c>
      <c r="I32" s="15">
        <v>269515.11</v>
      </c>
      <c r="J32" s="13" t="s">
        <v>45</v>
      </c>
      <c r="K32" s="24">
        <f aca="true" t="shared" si="2" ref="K32:K35">(G32-I32)/G32</f>
        <v>0.08000001092332076</v>
      </c>
      <c r="L32" s="14"/>
      <c r="M32" s="25"/>
    </row>
    <row r="33" spans="1:13" ht="28.5">
      <c r="A33" s="13"/>
      <c r="B33" s="13"/>
      <c r="C33" s="13">
        <v>16</v>
      </c>
      <c r="D33" s="14" t="s">
        <v>160</v>
      </c>
      <c r="E33" s="14" t="s">
        <v>161</v>
      </c>
      <c r="F33" s="15">
        <v>400000</v>
      </c>
      <c r="G33" s="15">
        <v>65239.81</v>
      </c>
      <c r="H33" s="13" t="s">
        <v>149</v>
      </c>
      <c r="I33" s="15">
        <v>61325.42</v>
      </c>
      <c r="J33" s="13" t="s">
        <v>45</v>
      </c>
      <c r="K33" s="24">
        <f t="shared" si="2"/>
        <v>0.06000002145928996</v>
      </c>
      <c r="L33" s="14" t="s">
        <v>146</v>
      </c>
      <c r="M33" s="25"/>
    </row>
    <row r="34" spans="1:13" ht="28.5">
      <c r="A34" s="13"/>
      <c r="B34" s="13"/>
      <c r="C34" s="13">
        <v>17</v>
      </c>
      <c r="D34" s="14" t="s">
        <v>162</v>
      </c>
      <c r="E34" s="14" t="s">
        <v>163</v>
      </c>
      <c r="F34" s="15">
        <v>340000</v>
      </c>
      <c r="G34" s="15">
        <v>339982.37</v>
      </c>
      <c r="H34" s="13" t="s">
        <v>164</v>
      </c>
      <c r="I34" s="15">
        <v>296707.85</v>
      </c>
      <c r="J34" s="13" t="s">
        <v>165</v>
      </c>
      <c r="K34" s="24">
        <v>0.127</v>
      </c>
      <c r="L34" s="14" t="s">
        <v>156</v>
      </c>
      <c r="M34" s="25"/>
    </row>
    <row r="35" spans="1:13" ht="28.5">
      <c r="A35" s="13"/>
      <c r="B35" s="13"/>
      <c r="C35" s="13">
        <v>18</v>
      </c>
      <c r="D35" s="14" t="s">
        <v>166</v>
      </c>
      <c r="E35" s="14" t="s">
        <v>167</v>
      </c>
      <c r="F35" s="15">
        <v>90000</v>
      </c>
      <c r="G35" s="15">
        <v>89813.07</v>
      </c>
      <c r="H35" s="13" t="s">
        <v>168</v>
      </c>
      <c r="I35" s="15">
        <v>80831.76</v>
      </c>
      <c r="J35" s="13" t="s">
        <v>165</v>
      </c>
      <c r="K35" s="24">
        <f t="shared" si="2"/>
        <v>0.1000000334027109</v>
      </c>
      <c r="L35" s="14"/>
      <c r="M35" s="25"/>
    </row>
    <row r="36" spans="1:13" ht="28.5">
      <c r="A36" s="13"/>
      <c r="B36" s="13"/>
      <c r="C36" s="13">
        <v>19</v>
      </c>
      <c r="D36" s="14" t="s">
        <v>169</v>
      </c>
      <c r="E36" s="14" t="s">
        <v>170</v>
      </c>
      <c r="F36" s="15">
        <v>450000</v>
      </c>
      <c r="G36" s="15">
        <v>449765.83</v>
      </c>
      <c r="H36" s="13" t="s">
        <v>49</v>
      </c>
      <c r="I36" s="15">
        <v>400695.31</v>
      </c>
      <c r="J36" s="13" t="s">
        <v>50</v>
      </c>
      <c r="K36" s="24">
        <v>0.109</v>
      </c>
      <c r="L36" s="14" t="s">
        <v>156</v>
      </c>
      <c r="M36" s="25"/>
    </row>
    <row r="37" spans="1:13" ht="28.5">
      <c r="A37" s="13"/>
      <c r="B37" s="13"/>
      <c r="C37" s="13">
        <v>20</v>
      </c>
      <c r="D37" s="14" t="s">
        <v>171</v>
      </c>
      <c r="E37" s="14" t="s">
        <v>172</v>
      </c>
      <c r="F37" s="15">
        <v>380000</v>
      </c>
      <c r="G37" s="15">
        <v>476462.16</v>
      </c>
      <c r="H37" s="13" t="s">
        <v>173</v>
      </c>
      <c r="I37" s="15">
        <v>414649.36</v>
      </c>
      <c r="J37" s="13" t="s">
        <v>165</v>
      </c>
      <c r="K37" s="24">
        <v>0.13</v>
      </c>
      <c r="L37" s="14" t="s">
        <v>174</v>
      </c>
      <c r="M37" s="25"/>
    </row>
    <row r="38" spans="1:13" ht="28.5">
      <c r="A38" s="13"/>
      <c r="B38" s="13"/>
      <c r="C38" s="13">
        <v>21</v>
      </c>
      <c r="D38" s="14" t="s">
        <v>175</v>
      </c>
      <c r="E38" s="14" t="s">
        <v>176</v>
      </c>
      <c r="F38" s="15">
        <v>216000</v>
      </c>
      <c r="G38" s="15">
        <v>174089.09</v>
      </c>
      <c r="H38" s="13" t="s">
        <v>149</v>
      </c>
      <c r="I38" s="15">
        <v>163643.74</v>
      </c>
      <c r="J38" s="13" t="s">
        <v>45</v>
      </c>
      <c r="K38" s="24">
        <f>(G38-I38)/G38</f>
        <v>0.06000002642325263</v>
      </c>
      <c r="L38" s="14" t="s">
        <v>146</v>
      </c>
      <c r="M38" s="25"/>
    </row>
    <row r="39" spans="1:13" ht="28.5">
      <c r="A39" s="13"/>
      <c r="B39" s="13"/>
      <c r="C39" s="13">
        <v>22</v>
      </c>
      <c r="D39" s="14" t="s">
        <v>177</v>
      </c>
      <c r="E39" s="14" t="s">
        <v>176</v>
      </c>
      <c r="F39" s="15">
        <v>370000</v>
      </c>
      <c r="G39" s="15">
        <v>277192.61</v>
      </c>
      <c r="H39" s="13" t="s">
        <v>149</v>
      </c>
      <c r="I39" s="15">
        <v>260561.05</v>
      </c>
      <c r="J39" s="13" t="s">
        <v>45</v>
      </c>
      <c r="K39" s="24">
        <f>(G39-I39)/G39</f>
        <v>0.06000001226583926</v>
      </c>
      <c r="L39" s="14" t="s">
        <v>146</v>
      </c>
      <c r="M39" s="25"/>
    </row>
    <row r="40" spans="1:12" ht="28.5">
      <c r="A40" s="16">
        <v>7</v>
      </c>
      <c r="B40" s="16" t="s">
        <v>178</v>
      </c>
      <c r="C40" s="17">
        <v>1</v>
      </c>
      <c r="D40" s="18" t="s">
        <v>179</v>
      </c>
      <c r="E40" s="19" t="s">
        <v>180</v>
      </c>
      <c r="F40" s="15">
        <v>260000</v>
      </c>
      <c r="G40" s="15">
        <v>259786.56</v>
      </c>
      <c r="H40" s="17" t="s">
        <v>181</v>
      </c>
      <c r="I40" s="15">
        <v>239512.21</v>
      </c>
      <c r="J40" s="17" t="s">
        <v>182</v>
      </c>
      <c r="K40" s="24">
        <v>0.078</v>
      </c>
      <c r="L40" s="26"/>
    </row>
    <row r="41" spans="1:12" ht="28.5">
      <c r="A41" s="20"/>
      <c r="B41" s="20"/>
      <c r="C41" s="17">
        <v>2</v>
      </c>
      <c r="D41" s="18" t="s">
        <v>183</v>
      </c>
      <c r="E41" s="19" t="s">
        <v>184</v>
      </c>
      <c r="F41" s="15">
        <v>81000</v>
      </c>
      <c r="G41" s="15">
        <v>80714.51</v>
      </c>
      <c r="H41" s="17" t="s">
        <v>185</v>
      </c>
      <c r="I41" s="15">
        <v>73450.2</v>
      </c>
      <c r="J41" s="17" t="s">
        <v>186</v>
      </c>
      <c r="K41" s="24">
        <v>0.09</v>
      </c>
      <c r="L41" s="26"/>
    </row>
    <row r="42" spans="1:12" ht="28.5">
      <c r="A42" s="20"/>
      <c r="B42" s="20"/>
      <c r="C42" s="17">
        <v>3</v>
      </c>
      <c r="D42" s="18" t="s">
        <v>187</v>
      </c>
      <c r="E42" s="19" t="s">
        <v>188</v>
      </c>
      <c r="F42" s="15">
        <v>44816.6</v>
      </c>
      <c r="G42" s="15">
        <v>44816.6</v>
      </c>
      <c r="H42" s="17" t="s">
        <v>185</v>
      </c>
      <c r="I42" s="15">
        <v>41231.27</v>
      </c>
      <c r="J42" s="17" t="s">
        <v>186</v>
      </c>
      <c r="K42" s="24">
        <v>0.08</v>
      </c>
      <c r="L42" s="26"/>
    </row>
    <row r="43" spans="1:12" ht="28.5">
      <c r="A43" s="20"/>
      <c r="B43" s="20"/>
      <c r="C43" s="17">
        <v>4</v>
      </c>
      <c r="D43" s="18" t="s">
        <v>189</v>
      </c>
      <c r="E43" s="19" t="s">
        <v>190</v>
      </c>
      <c r="F43" s="15">
        <v>120000</v>
      </c>
      <c r="G43" s="15">
        <v>119804.69</v>
      </c>
      <c r="H43" s="17" t="s">
        <v>44</v>
      </c>
      <c r="I43" s="15">
        <v>112544.53</v>
      </c>
      <c r="J43" s="17" t="s">
        <v>191</v>
      </c>
      <c r="K43" s="24">
        <v>0.060599999999999994</v>
      </c>
      <c r="L43" s="26"/>
    </row>
    <row r="44" spans="1:12" ht="42.75">
      <c r="A44" s="20"/>
      <c r="B44" s="20"/>
      <c r="C44" s="17">
        <v>5</v>
      </c>
      <c r="D44" s="18" t="s">
        <v>192</v>
      </c>
      <c r="E44" s="19" t="s">
        <v>193</v>
      </c>
      <c r="F44" s="15">
        <v>190000</v>
      </c>
      <c r="G44" s="15">
        <v>189393.21</v>
      </c>
      <c r="H44" s="17" t="s">
        <v>44</v>
      </c>
      <c r="I44" s="15">
        <v>177915.98</v>
      </c>
      <c r="J44" s="17" t="s">
        <v>194</v>
      </c>
      <c r="K44" s="24">
        <v>0.060599999999999994</v>
      </c>
      <c r="L44" s="26"/>
    </row>
    <row r="45" spans="1:12" ht="28.5">
      <c r="A45" s="20"/>
      <c r="B45" s="20"/>
      <c r="C45" s="17">
        <v>6</v>
      </c>
      <c r="D45" s="18" t="s">
        <v>195</v>
      </c>
      <c r="E45" s="19" t="s">
        <v>196</v>
      </c>
      <c r="F45" s="15">
        <v>69000</v>
      </c>
      <c r="G45" s="15">
        <v>68138.36</v>
      </c>
      <c r="H45" s="17" t="s">
        <v>30</v>
      </c>
      <c r="I45" s="15">
        <v>61835.56</v>
      </c>
      <c r="J45" s="17" t="s">
        <v>191</v>
      </c>
      <c r="K45" s="24">
        <v>0.0925</v>
      </c>
      <c r="L45" s="26"/>
    </row>
    <row r="46" spans="1:12" ht="42.75">
      <c r="A46" s="20"/>
      <c r="B46" s="20"/>
      <c r="C46" s="17">
        <v>7</v>
      </c>
      <c r="D46" s="18" t="s">
        <v>197</v>
      </c>
      <c r="E46" s="19" t="s">
        <v>198</v>
      </c>
      <c r="F46" s="15">
        <v>156000</v>
      </c>
      <c r="G46" s="15">
        <v>155452.32</v>
      </c>
      <c r="H46" s="17" t="s">
        <v>30</v>
      </c>
      <c r="I46" s="15">
        <v>141072.98</v>
      </c>
      <c r="J46" s="17" t="s">
        <v>191</v>
      </c>
      <c r="K46" s="24">
        <v>0.0925</v>
      </c>
      <c r="L46" s="26"/>
    </row>
    <row r="47" spans="1:12" ht="28.5">
      <c r="A47" s="20"/>
      <c r="B47" s="20"/>
      <c r="C47" s="17">
        <v>8</v>
      </c>
      <c r="D47" s="18" t="s">
        <v>199</v>
      </c>
      <c r="E47" s="19" t="s">
        <v>200</v>
      </c>
      <c r="F47" s="15">
        <v>120000</v>
      </c>
      <c r="G47" s="15">
        <v>119306.03</v>
      </c>
      <c r="H47" s="17" t="s">
        <v>164</v>
      </c>
      <c r="I47" s="15">
        <v>107530.52</v>
      </c>
      <c r="J47" s="17" t="s">
        <v>201</v>
      </c>
      <c r="K47" s="24">
        <v>0.0987</v>
      </c>
      <c r="L47" s="26"/>
    </row>
    <row r="48" spans="1:12" ht="28.5">
      <c r="A48" s="20"/>
      <c r="B48" s="20"/>
      <c r="C48" s="17">
        <v>9</v>
      </c>
      <c r="D48" s="18" t="s">
        <v>202</v>
      </c>
      <c r="E48" s="19" t="s">
        <v>203</v>
      </c>
      <c r="F48" s="15">
        <v>120000</v>
      </c>
      <c r="G48" s="15">
        <v>119861.11</v>
      </c>
      <c r="H48" s="17" t="s">
        <v>164</v>
      </c>
      <c r="I48" s="15">
        <v>108030.82</v>
      </c>
      <c r="J48" s="17" t="s">
        <v>201</v>
      </c>
      <c r="K48" s="24">
        <v>0.0987</v>
      </c>
      <c r="L48" s="26"/>
    </row>
    <row r="49" spans="1:12" ht="28.5">
      <c r="A49" s="20"/>
      <c r="B49" s="20"/>
      <c r="C49" s="17">
        <v>10</v>
      </c>
      <c r="D49" s="18" t="s">
        <v>204</v>
      </c>
      <c r="E49" s="19" t="s">
        <v>205</v>
      </c>
      <c r="F49" s="15">
        <v>180000</v>
      </c>
      <c r="G49" s="15">
        <v>179714.7</v>
      </c>
      <c r="H49" s="17" t="s">
        <v>49</v>
      </c>
      <c r="I49" s="15">
        <v>168033.24</v>
      </c>
      <c r="J49" s="17" t="s">
        <v>206</v>
      </c>
      <c r="K49" s="24">
        <v>0.065</v>
      </c>
      <c r="L49" s="26"/>
    </row>
    <row r="50" spans="1:12" ht="28.5">
      <c r="A50" s="20"/>
      <c r="B50" s="20"/>
      <c r="C50" s="17">
        <v>11</v>
      </c>
      <c r="D50" s="18" t="s">
        <v>207</v>
      </c>
      <c r="E50" s="19" t="s">
        <v>208</v>
      </c>
      <c r="F50" s="15">
        <v>128000</v>
      </c>
      <c r="G50" s="15">
        <v>127345.99</v>
      </c>
      <c r="H50" s="17" t="s">
        <v>209</v>
      </c>
      <c r="I50" s="15">
        <v>117667.69</v>
      </c>
      <c r="J50" s="17" t="s">
        <v>182</v>
      </c>
      <c r="K50" s="24">
        <v>0.076</v>
      </c>
      <c r="L50" s="26"/>
    </row>
    <row r="51" spans="1:12" ht="57">
      <c r="A51" s="20"/>
      <c r="B51" s="20"/>
      <c r="C51" s="17">
        <v>12</v>
      </c>
      <c r="D51" s="18" t="s">
        <v>210</v>
      </c>
      <c r="E51" s="19" t="s">
        <v>211</v>
      </c>
      <c r="F51" s="15">
        <v>300000</v>
      </c>
      <c r="G51" s="15">
        <v>299698.91</v>
      </c>
      <c r="H51" s="17" t="s">
        <v>212</v>
      </c>
      <c r="I51" s="15">
        <v>276801.91</v>
      </c>
      <c r="J51" s="17" t="s">
        <v>182</v>
      </c>
      <c r="K51" s="24">
        <v>0.0764</v>
      </c>
      <c r="L51" s="26"/>
    </row>
    <row r="52" spans="1:12" ht="28.5">
      <c r="A52" s="20"/>
      <c r="B52" s="20"/>
      <c r="C52" s="17">
        <v>13</v>
      </c>
      <c r="D52" s="18" t="s">
        <v>213</v>
      </c>
      <c r="E52" s="19" t="s">
        <v>214</v>
      </c>
      <c r="F52" s="15">
        <v>60000</v>
      </c>
      <c r="G52" s="15">
        <v>58519.55</v>
      </c>
      <c r="H52" s="17" t="s">
        <v>30</v>
      </c>
      <c r="I52" s="15">
        <v>54885.49</v>
      </c>
      <c r="J52" s="17" t="s">
        <v>194</v>
      </c>
      <c r="K52" s="24">
        <v>0.0621</v>
      </c>
      <c r="L52" s="26"/>
    </row>
    <row r="53" spans="1:12" ht="57">
      <c r="A53" s="20"/>
      <c r="B53" s="20"/>
      <c r="C53" s="17">
        <v>14</v>
      </c>
      <c r="D53" s="18" t="s">
        <v>215</v>
      </c>
      <c r="E53" s="19" t="s">
        <v>216</v>
      </c>
      <c r="F53" s="15">
        <v>83000</v>
      </c>
      <c r="G53" s="15">
        <v>71668.89</v>
      </c>
      <c r="H53" s="17" t="s">
        <v>30</v>
      </c>
      <c r="I53" s="15">
        <v>67218.25</v>
      </c>
      <c r="J53" s="17" t="s">
        <v>194</v>
      </c>
      <c r="K53" s="24">
        <v>0.0621</v>
      </c>
      <c r="L53" s="26"/>
    </row>
    <row r="54" spans="1:12" ht="28.5">
      <c r="A54" s="20"/>
      <c r="B54" s="20"/>
      <c r="C54" s="17">
        <v>15</v>
      </c>
      <c r="D54" s="18" t="s">
        <v>217</v>
      </c>
      <c r="E54" s="19" t="s">
        <v>218</v>
      </c>
      <c r="F54" s="15">
        <v>29829.16</v>
      </c>
      <c r="G54" s="15">
        <v>29829.16</v>
      </c>
      <c r="H54" s="17" t="s">
        <v>164</v>
      </c>
      <c r="I54" s="15">
        <v>28337.7</v>
      </c>
      <c r="J54" s="17" t="s">
        <v>201</v>
      </c>
      <c r="K54" s="24">
        <v>0.05</v>
      </c>
      <c r="L54" s="26"/>
    </row>
    <row r="55" spans="1:12" ht="42.75">
      <c r="A55" s="21"/>
      <c r="B55" s="21"/>
      <c r="C55" s="17">
        <v>16</v>
      </c>
      <c r="D55" s="18" t="s">
        <v>219</v>
      </c>
      <c r="E55" s="19" t="s">
        <v>220</v>
      </c>
      <c r="F55" s="15">
        <v>400000</v>
      </c>
      <c r="G55" s="15">
        <v>396387.45</v>
      </c>
      <c r="H55" s="17" t="s">
        <v>59</v>
      </c>
      <c r="I55" s="15">
        <v>376568.08</v>
      </c>
      <c r="J55" s="17" t="s">
        <v>221</v>
      </c>
      <c r="K55" s="24">
        <v>0.05</v>
      </c>
      <c r="L55" s="26"/>
    </row>
  </sheetData>
  <sheetProtection/>
  <mergeCells count="7">
    <mergeCell ref="A1:L1"/>
    <mergeCell ref="A6:A16"/>
    <mergeCell ref="A18:A39"/>
    <mergeCell ref="A40:A55"/>
    <mergeCell ref="B6:B16"/>
    <mergeCell ref="B18:B39"/>
    <mergeCell ref="B40:B55"/>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李锐3543（综合统筹专责）</cp:lastModifiedBy>
  <dcterms:created xsi:type="dcterms:W3CDTF">2020-03-09T03:05:55Z</dcterms:created>
  <dcterms:modified xsi:type="dcterms:W3CDTF">2021-07-09T03:09:22Z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