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2020年8月内部招标项目实施情况汇总表" sheetId="1" r:id="rId1"/>
    <sheet name="2020年8月议标项目实施情况汇总表" sheetId="2" r:id="rId2"/>
  </sheets>
  <definedNames/>
  <calcPr fullCalcOnLoad="1"/>
</workbook>
</file>

<file path=xl/comments2.xml><?xml version="1.0" encoding="utf-8"?>
<comments xmlns="http://schemas.openxmlformats.org/spreadsheetml/2006/main">
  <authors>
    <author>罗洋2356(招投标及合同专责)</author>
  </authors>
  <commentList>
    <comment ref="G20" authorId="0">
      <text>
        <r>
          <rPr>
            <b/>
            <sz val="9"/>
            <rFont val="宋体"/>
            <family val="0"/>
          </rPr>
          <t>罗洋2356(招投标及合同专责):</t>
        </r>
        <r>
          <rPr>
            <sz val="9"/>
            <rFont val="宋体"/>
            <family val="0"/>
          </rPr>
          <t xml:space="preserve">
=119561.27+[323344.4+(19527.5-11160)]*(1+22%)=524249.79</t>
        </r>
      </text>
    </comment>
  </commentList>
</comments>
</file>

<file path=xl/sharedStrings.xml><?xml version="1.0" encoding="utf-8"?>
<sst xmlns="http://schemas.openxmlformats.org/spreadsheetml/2006/main" count="176" uniqueCount="132">
  <si>
    <t>2020年8月内部招标项目实施情况汇总表</t>
  </si>
  <si>
    <t>序号</t>
  </si>
  <si>
    <t>项目管理者</t>
  </si>
  <si>
    <t>项目序号</t>
  </si>
  <si>
    <t>项目名称</t>
  </si>
  <si>
    <t>项目内容</t>
  </si>
  <si>
    <t>估算、概算或预算（元）</t>
  </si>
  <si>
    <t>招标金额（元）</t>
  </si>
  <si>
    <t>拟邀请
投标单位名单</t>
  </si>
  <si>
    <t>评标方法</t>
  </si>
  <si>
    <t>中标单位</t>
  </si>
  <si>
    <t>中标金额（元）</t>
  </si>
  <si>
    <t>中标单位资质</t>
  </si>
  <si>
    <t>下浮率</t>
  </si>
  <si>
    <t>备注</t>
  </si>
  <si>
    <t>西江建管公司</t>
  </si>
  <si>
    <t>洪湾泵站至南屏水库隧道工程地质灾害危险性评估</t>
  </si>
  <si>
    <t>拟建建筑物场地地质灾害调查及地质测绘；地质灾害危险性评估报告编写；地质灾害危险性评估报告送审；地质灾害危险性评估报告专家评审论证等。</t>
  </si>
  <si>
    <t>1、中国有色金属长沙勘察设计研究院有限公司
2、湖南省地质工程勘察院
3、广东省珠海工程勘察院
4、广东有色工程勘察设计院
5、陕西工程勘察研究院
6、武汉地质工程勘察院</t>
  </si>
  <si>
    <t>最低价中标法</t>
  </si>
  <si>
    <t>广东有色工程勘察设计院</t>
  </si>
  <si>
    <t>地质灾害防治危险性评估甲级资质</t>
  </si>
  <si>
    <t>2020年8月3日开标评标定标</t>
  </si>
  <si>
    <t>供水公司</t>
  </si>
  <si>
    <t>珠海佳兆业三个项目（悦峰、水岸华都二期、金域都荟）水表安装及市政总水表安装工程</t>
  </si>
  <si>
    <t>1、塔楼水表井内立管三通口后闸阀、减压阀组件、分水器、住户水表组安装，管段安装、表后碰通；
2、市政管接驳、表前管线敷设、管沟开挖、回填，路面、人行道破除、修复等。</t>
  </si>
  <si>
    <t>1.惠州市市政工程有限公司
2.珠海市嘉辰市政工程有限公司
3.日昌（福建）集团有限公司
4.广东芸宇建设工程有限公司
5.广东争芳建设有限公司</t>
  </si>
  <si>
    <t>合理低价中标法</t>
  </si>
  <si>
    <t>广东芸宇建设工程有限公司</t>
  </si>
  <si>
    <t>市政公用工程施工总承包叁级</t>
  </si>
  <si>
    <t>用户工程</t>
  </si>
  <si>
    <t>管网公司</t>
  </si>
  <si>
    <r>
      <t>三台石路</t>
    </r>
    <r>
      <rPr>
        <sz val="12"/>
        <rFont val="仿宋"/>
        <family val="3"/>
      </rPr>
      <t>DN400</t>
    </r>
    <r>
      <rPr>
        <sz val="12"/>
        <rFont val="仿宋"/>
        <family val="3"/>
      </rPr>
      <t>混凝土污水主管维修项目</t>
    </r>
  </si>
  <si>
    <t>污水主管维修</t>
  </si>
  <si>
    <t>管网公司2020~2021年供排水维修、抢修库内单位</t>
  </si>
  <si>
    <t>合理低价</t>
  </si>
  <si>
    <t>广东争芳建设有限公司</t>
  </si>
  <si>
    <t>市政叁级</t>
  </si>
  <si>
    <t>横琴新区泵站扩容改造与设备维修服务项目造价咨询</t>
  </si>
  <si>
    <t>造价咨询</t>
  </si>
  <si>
    <t>珠海水务环境控股集团有限公司造价咨询机构库（2019年度评价前六位）</t>
  </si>
  <si>
    <t>深圳市合创建设工程顾问有限公司</t>
  </si>
  <si>
    <t>工程造价咨询甲级资质</t>
  </si>
  <si>
    <t>红生雨水泵站主电缆更换工程</t>
  </si>
  <si>
    <t>更换电缆</t>
  </si>
  <si>
    <t>珠海供排水管网有限公司供应商库第二期（高低压配电设备抢修服务）</t>
  </si>
  <si>
    <t>珠海市恒渝电力安装有限公司</t>
  </si>
  <si>
    <t>承装类四级</t>
  </si>
  <si>
    <t>管网公司白莲新村员工宿舍维修工程</t>
  </si>
  <si>
    <t>宿舍整修</t>
  </si>
  <si>
    <t>2020～2021年水控集团建筑工程类库</t>
  </si>
  <si>
    <t>珠海市和泰建筑工程有限公司</t>
  </si>
  <si>
    <t>建筑装修装饰工程专业承包贰级</t>
  </si>
  <si>
    <t>管网公司主入口改造</t>
  </si>
  <si>
    <t>保安室整修</t>
  </si>
  <si>
    <t>广东爱得威建设（集团）股份有限公司</t>
  </si>
  <si>
    <t>建筑装修装饰工程专业承包壹级</t>
  </si>
  <si>
    <t>2020年8月议标项目实施情况汇总表</t>
  </si>
  <si>
    <t>集团批复资金（元）</t>
  </si>
  <si>
    <t>议标单位</t>
  </si>
  <si>
    <t>议标合同金额（元）</t>
  </si>
  <si>
    <t>议标单位资质</t>
  </si>
  <si>
    <t>议标下浮率</t>
  </si>
  <si>
    <t>竹洲头、莲溪泵站围栏改造</t>
  </si>
  <si>
    <t>竹洲头、莲溪泵站加装电子围栏及修长防浪墙</t>
  </si>
  <si>
    <t>珠海市供水机械工程有限公司</t>
  </si>
  <si>
    <t>建筑工程施工总承包叁级、钢结构工程专业承包叁级</t>
  </si>
  <si>
    <t>竹洲头泵站高压设备预防性试验</t>
  </si>
  <si>
    <t>珠海康泰明输变电工程有限公司</t>
  </si>
  <si>
    <t>承装类三级、承修类三级、承试类三级</t>
  </si>
  <si>
    <t>库外单位内部比价</t>
  </si>
  <si>
    <t>第四制水分公司防雷安全整改</t>
  </si>
  <si>
    <t>水厂构筑物防雷网维修更换，施工完毕后需出具防雷所检测报告（检测合格）</t>
  </si>
  <si>
    <t>湖南科比特工程建设有限公司</t>
  </si>
  <si>
    <t>特种工程（限特种防雷）专业承包</t>
  </si>
  <si>
    <t>坑尾水库闸门室至电箱电缆敷设工程</t>
  </si>
  <si>
    <t>敷设330米电缆，安装两个配电箱</t>
  </si>
  <si>
    <t>广东翰新科技有限公司</t>
  </si>
  <si>
    <t>承装类四级、承修类四级、承试类四级</t>
  </si>
  <si>
    <t>拱北大院主干道道路配电工程</t>
  </si>
  <si>
    <t>土方开挖、电缆铺设、路灯安装及草皮修复等。</t>
  </si>
  <si>
    <t>市政公用工程施工总承包贰级</t>
  </si>
  <si>
    <t>大镜山调咸泵站大门改造</t>
  </si>
  <si>
    <t>装饰工程维修、大门改造、混凝土路面浇筑等。</t>
  </si>
  <si>
    <t>珠海经济特区德振工程有限公司</t>
  </si>
  <si>
    <t>建筑工程施工总承包叁级</t>
  </si>
  <si>
    <t>2020年金湾供水所水表轮换（月堂、映月片区）</t>
  </si>
  <si>
    <t>水表拆装、阀门拆装等</t>
  </si>
  <si>
    <t>珠海市嘉辰市政工程有限公司</t>
  </si>
  <si>
    <t>年中调整项目，甲供主材</t>
  </si>
  <si>
    <t>2020年金湾供水所水表轮换(红旗镇片区）</t>
  </si>
  <si>
    <t>金湾所2020年阀门井维护</t>
  </si>
  <si>
    <t>阀门井清淤油漆、井口升高等</t>
  </si>
  <si>
    <t>日昌（福建）集团有限公司</t>
  </si>
  <si>
    <t>红旗片区2020年阀门井维护</t>
  </si>
  <si>
    <t>三灶片区2020年流量计安装</t>
  </si>
  <si>
    <t>流量计安装、混凝土井砌筑等</t>
  </si>
  <si>
    <t>珠海供排水管网有限公司</t>
  </si>
  <si>
    <t>甲供主材</t>
  </si>
  <si>
    <t>金湾所2020年阀门更换</t>
  </si>
  <si>
    <t>阀门拆装、混凝土井砌筑等</t>
  </si>
  <si>
    <t>拱北口岸DN1400管修复工程加装阀门工程</t>
  </si>
  <si>
    <t>阀门安装、伸缩器安装、阀门井砌筑等</t>
  </si>
  <si>
    <t>平岗泵站二期扩建工程可研编制</t>
  </si>
  <si>
    <t>平岗泵站二期扩建工程前期可行性研究报告编制</t>
  </si>
  <si>
    <t>/</t>
  </si>
  <si>
    <t>珠海市西江市政设计有限公司</t>
  </si>
  <si>
    <t>工程咨询单位备案（市政公用工程）</t>
  </si>
  <si>
    <t>竹洲头泵站二期扩建及其配套管线工程可研编制</t>
  </si>
  <si>
    <t>竹洲头泵站二期扩建及其配套管线工程前期可行性研究报告编制</t>
  </si>
  <si>
    <t>西江建管
公司</t>
  </si>
  <si>
    <t>梅溪水厂工程防洪评价报告编制</t>
  </si>
  <si>
    <t>防洪评价论证报告编制工作内容包括但不限于以下：
（1）河道演变分析：项目所在河段的历史演变过程与特点，分析其河床的冲淤特性和河势变化情况，对河道的演变趋势进行预估；
（2）防洪评价计算：进行设计暴雨计算，水文分析计算，水面线计算，壅水分析，施工期防洪影响计算等；
（3）防洪综合评价：项目建设与有关规划的关系及影响；项目建设是否符合防洪标准、有关技术和管理要求；项目建设对河道泄洪、河势稳定、防汛抢险的影响；项目建设对堤防、护岸及其它水利工程和设施的影响；建设项目防御洪涝的设防标准与措施是否适当；项目建设对第三人合法水事权益的影响分析等；
（4）评价结论及有关建议。根据分析结果和评价结论的具体情况，提出减小工程影响的防治和补救措施。</t>
  </si>
  <si>
    <t>广东建科水利水电咨询有限公司</t>
  </si>
  <si>
    <t>工程咨询单位乙级资信证书</t>
  </si>
  <si>
    <t>2020-8-6西江建管班子会议同意询价议标</t>
  </si>
  <si>
    <t>石角咀水闸重建工程——对澳供水管迁改专项工程（港珠澳大桥珠海连接线前山河特大桥）安全评估</t>
  </si>
  <si>
    <t>安全评估论证内容包括但不限于以下：
(1)根据甲方提供的设计资料、施工工艺、现场情况、周边环境，依据法律法规查找、分析和预测实施过程中大桥可能存在的危险有害因素、事故隐患，分析评价可能导致的危险危害后果和程度，提出安全对策措施与建议。
(2)对本工程的顶管井及顶管等施工项目的设计施工方案、桥梁安全保护方案及桥梁的结构安全影响进行专家论证，专家论证组成员中应邀请不少于三名桥梁方面的高级工程师作为专家。
(3)编制安全技术评价报告质量标准：根据国家现行法律法规、标准规范等对石角咀水闸重建工程——对澳供水管迁改专项工程（港珠澳大桥珠海连接线前山河特大桥）进行安全评估论证工作，并编制报告。质量要符合国标或行业标准要求且满足政府部门的审批要求，满足《公路法》、《公路安全保护条例》等相关规定对办理路政许可的要求。</t>
  </si>
  <si>
    <t>珠海市交通勘察设计院有限公司</t>
  </si>
  <si>
    <t>工程设计公路行业（公路）专业甲级</t>
  </si>
  <si>
    <t>2020-8-12西江建管班子会议同意询价议标，2020-8-14报价截止</t>
  </si>
  <si>
    <t>珠海市海宜医疗废物处置中心软基第三方监测（不包含载荷试验）</t>
  </si>
  <si>
    <t>对珠海市海宜医疗废物处置中心软基进行全过程监测，包括对沉降变形（垂直位移）、土体分层沉降、侧向位移（深层水平位移）、空隙水压力、真空度、钻孔取样、静力触探试验、十字板剪切试验进行监测检测。监测检测结果应符合国家相关建设法规、标准的要求。具体的监测内容、数量、频率、技术要求及监测检测指标极限值等详见施工图但不限于其规定，应满足相关规范、规程及验收标准的要求。</t>
  </si>
  <si>
    <t>西北综合勘察设计研究院</t>
  </si>
  <si>
    <t>工程勘察综合资质甲级</t>
  </si>
  <si>
    <t>2020-8-12西江建管班子会议同意询价议标，议标费率为26.08%</t>
  </si>
  <si>
    <t>珠海中信生态环保产业园餐厨垃圾处理一期工程软基第三方监测（不包含载荷试验）</t>
  </si>
  <si>
    <t>对中信生态环保产业园餐厨垃圾处理一期工程软基进行全过程监测，包括对沉降变形（垂直位移）、土体分层沉降、侧向位移（深层水平位移）、空隙水压力、真空度、钻孔取样、静力触探试验、十字板剪切试验进行监测检测。监测检测结果应符合国家相关建设法规、标准的要求。具体的监测内容、数量、频率、技术要求及监测检测指标极限值等详见施工图但不限于其规定，应满足相关规范、规程及验收标准的要求。</t>
  </si>
  <si>
    <t>集团物管中心</t>
  </si>
  <si>
    <t>集团大楼办公室零星维修</t>
  </si>
  <si>
    <t>隔断、翻新、批灰、油墙面漆等</t>
  </si>
  <si>
    <t>工程专业承包贰级</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</si>
</sst>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1">
    <font>
      <sz val="12"/>
      <name val="宋体"/>
      <family val="0"/>
    </font>
    <font>
      <sz val="11"/>
      <name val="宋体"/>
      <family val="0"/>
    </font>
    <font>
      <b/>
      <sz val="12"/>
      <name val="宋体"/>
      <family val="0"/>
    </font>
    <font>
      <sz val="12"/>
      <name val="仿宋"/>
      <family val="3"/>
    </font>
    <font>
      <b/>
      <sz val="18"/>
      <name val="仿宋"/>
      <family val="3"/>
    </font>
    <font>
      <b/>
      <sz val="12"/>
      <name val="仿宋"/>
      <family val="3"/>
    </font>
    <font>
      <sz val="12"/>
      <color indexed="8"/>
      <name val="仿宋"/>
      <family val="3"/>
    </font>
    <font>
      <b/>
      <sz val="16"/>
      <name val="仿宋"/>
      <family val="3"/>
    </font>
    <font>
      <sz val="11"/>
      <color indexed="8"/>
      <name val="宋体"/>
      <family val="0"/>
    </font>
    <font>
      <sz val="11"/>
      <color indexed="9"/>
      <name val="宋体"/>
      <family val="0"/>
    </font>
    <font>
      <sz val="11"/>
      <color indexed="16"/>
      <name val="宋体"/>
      <family val="0"/>
    </font>
    <font>
      <b/>
      <sz val="11"/>
      <color indexed="63"/>
      <name val="宋体"/>
      <family val="0"/>
    </font>
    <font>
      <b/>
      <sz val="13"/>
      <color indexed="54"/>
      <name val="宋体"/>
      <family val="0"/>
    </font>
    <font>
      <sz val="11"/>
      <color indexed="62"/>
      <name val="宋体"/>
      <family val="0"/>
    </font>
    <font>
      <sz val="11"/>
      <color indexed="19"/>
      <name val="宋体"/>
      <family val="0"/>
    </font>
    <font>
      <u val="single"/>
      <sz val="11"/>
      <color indexed="12"/>
      <name val="宋体"/>
      <family val="0"/>
    </font>
    <font>
      <sz val="11"/>
      <color indexed="10"/>
      <name val="宋体"/>
      <family val="0"/>
    </font>
    <font>
      <u val="single"/>
      <sz val="11"/>
      <color indexed="20"/>
      <name val="宋体"/>
      <family val="0"/>
    </font>
    <font>
      <b/>
      <sz val="11"/>
      <color indexed="54"/>
      <name val="宋体"/>
      <family val="0"/>
    </font>
    <font>
      <b/>
      <sz val="18"/>
      <color indexed="54"/>
      <name val="宋体"/>
      <family val="0"/>
    </font>
    <font>
      <b/>
      <sz val="11"/>
      <color indexed="8"/>
      <name val="宋体"/>
      <family val="0"/>
    </font>
    <font>
      <i/>
      <sz val="11"/>
      <color indexed="23"/>
      <name val="宋体"/>
      <family val="0"/>
    </font>
    <font>
      <sz val="9"/>
      <name val="宋体"/>
      <family val="0"/>
    </font>
    <font>
      <b/>
      <sz val="15"/>
      <color indexed="54"/>
      <name val="宋体"/>
      <family val="0"/>
    </font>
    <font>
      <sz val="11"/>
      <color indexed="53"/>
      <name val="宋体"/>
      <family val="0"/>
    </font>
    <font>
      <b/>
      <sz val="11"/>
      <color indexed="53"/>
      <name val="宋体"/>
      <family val="0"/>
    </font>
    <font>
      <b/>
      <sz val="11"/>
      <color indexed="9"/>
      <name val="宋体"/>
      <family val="0"/>
    </font>
    <font>
      <sz val="11"/>
      <color indexed="17"/>
      <name val="宋体"/>
      <family val="0"/>
    </font>
    <font>
      <b/>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仿宋"/>
      <family val="3"/>
    </font>
    <font>
      <b/>
      <sz val="8"/>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border>
    <border>
      <left style="thin">
        <color rgb="FF000000"/>
      </left>
      <right style="thin">
        <color rgb="FF000000"/>
      </right>
      <top style="thin">
        <color rgb="FF000000"/>
      </top>
      <bottom style="thin">
        <color rgb="FF000000"/>
      </bottom>
    </border>
    <border>
      <left>
        <color indexed="63"/>
      </left>
      <right style="thin"/>
      <top style="thin"/>
      <bottom style="thin"/>
    </border>
    <border>
      <left>
        <color indexed="63"/>
      </left>
      <right style="thin"/>
      <top style="thin"/>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22" fillId="0" borderId="0">
      <alignment vertical="center"/>
      <protection/>
    </xf>
  </cellStyleXfs>
  <cellXfs count="10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wrapText="1"/>
    </xf>
    <xf numFmtId="4" fontId="0" fillId="0" borderId="0" xfId="0" applyNumberFormat="1" applyAlignment="1">
      <alignment horizontal="center" vertical="center" wrapText="1"/>
    </xf>
    <xf numFmtId="0" fontId="0" fillId="0" borderId="0" xfId="0" applyAlignment="1">
      <alignment horizontal="center" vertical="center" wrapText="1"/>
    </xf>
    <xf numFmtId="10" fontId="0" fillId="0" borderId="0" xfId="0" applyNumberFormat="1" applyAlignment="1">
      <alignment horizontal="center" vertical="center" wrapText="1"/>
    </xf>
    <xf numFmtId="0" fontId="3" fillId="0" borderId="0" xfId="0" applyFont="1" applyAlignment="1">
      <alignment horizontal="center" vertical="center" wrapText="1"/>
    </xf>
    <xf numFmtId="0" fontId="4" fillId="0" borderId="9" xfId="0" applyFont="1" applyBorder="1" applyAlignment="1">
      <alignment horizontal="center" vertical="center"/>
    </xf>
    <xf numFmtId="4" fontId="4" fillId="0" borderId="9" xfId="0" applyNumberFormat="1" applyFont="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5" fillId="0" borderId="9" xfId="63" applyFont="1" applyBorder="1" applyAlignment="1">
      <alignment horizontal="center" vertical="center" wrapText="1"/>
      <protection/>
    </xf>
    <xf numFmtId="0" fontId="5" fillId="0" borderId="9" xfId="63" applyFont="1" applyBorder="1" applyAlignment="1">
      <alignment horizontal="center" vertical="center" wrapText="1" indent="1"/>
      <protection/>
    </xf>
    <xf numFmtId="4" fontId="5" fillId="0" borderId="9" xfId="63" applyNumberFormat="1" applyFont="1" applyBorder="1" applyAlignment="1">
      <alignment horizontal="center" vertical="center" wrapText="1"/>
      <protection/>
    </xf>
    <xf numFmtId="0" fontId="0" fillId="0" borderId="10" xfId="0" applyFont="1" applyBorder="1" applyAlignment="1">
      <alignment horizontal="center" vertical="center"/>
    </xf>
    <xf numFmtId="0" fontId="3" fillId="0" borderId="10" xfId="0" applyFont="1" applyBorder="1" applyAlignment="1">
      <alignment horizontal="center" vertical="center"/>
    </xf>
    <xf numFmtId="0" fontId="3" fillId="0" borderId="9" xfId="63" applyFont="1" applyBorder="1" applyAlignment="1">
      <alignment horizontal="center" vertical="center"/>
      <protection/>
    </xf>
    <xf numFmtId="0" fontId="3" fillId="0" borderId="9" xfId="0" applyFont="1" applyFill="1" applyBorder="1" applyAlignment="1">
      <alignment vertical="center" wrapText="1"/>
    </xf>
    <xf numFmtId="4"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indent="2"/>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Fill="1" applyBorder="1" applyAlignment="1">
      <alignment vertical="center" wrapText="1"/>
    </xf>
    <xf numFmtId="0" fontId="49" fillId="0" borderId="0" xfId="0" applyFont="1" applyAlignment="1">
      <alignment horizontal="justify" vertical="center"/>
    </xf>
    <xf numFmtId="4" fontId="3" fillId="0" borderId="12"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indent="2"/>
    </xf>
    <xf numFmtId="0" fontId="49" fillId="0" borderId="13" xfId="0" applyFont="1" applyBorder="1" applyAlignment="1">
      <alignment vertical="center" wrapText="1"/>
    </xf>
    <xf numFmtId="0" fontId="49" fillId="0" borderId="13" xfId="0" applyFont="1" applyBorder="1" applyAlignment="1">
      <alignment horizontal="justify" vertical="center"/>
    </xf>
    <xf numFmtId="0" fontId="49" fillId="0" borderId="13" xfId="0" applyFont="1" applyBorder="1" applyAlignment="1">
      <alignment horizontal="left" vertical="center" wrapText="1"/>
    </xf>
    <xf numFmtId="0" fontId="3" fillId="0" borderId="13" xfId="0" applyFont="1" applyFill="1" applyBorder="1" applyAlignment="1">
      <alignment vertical="center" wrapText="1"/>
    </xf>
    <xf numFmtId="4" fontId="3" fillId="0" borderId="13"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indent="2"/>
    </xf>
    <xf numFmtId="4" fontId="3" fillId="0" borderId="9" xfId="0" applyNumberFormat="1" applyFont="1" applyBorder="1" applyAlignment="1">
      <alignment horizontal="center" vertical="center" wrapText="1"/>
    </xf>
    <xf numFmtId="0" fontId="3" fillId="0" borderId="9" xfId="0" applyFont="1" applyBorder="1" applyAlignment="1">
      <alignment horizontal="center" vertical="center" wrapText="1" indent="2"/>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0" fontId="3" fillId="0" borderId="9" xfId="0" applyFont="1" applyBorder="1" applyAlignment="1">
      <alignment horizontal="left" vertical="center" wrapText="1"/>
    </xf>
    <xf numFmtId="4" fontId="3" fillId="0" borderId="9" xfId="0" applyNumberFormat="1" applyFont="1" applyBorder="1" applyAlignment="1">
      <alignment horizontal="center" vertical="center" wrapText="1"/>
    </xf>
    <xf numFmtId="0" fontId="3" fillId="0" borderId="9" xfId="0" applyFont="1" applyBorder="1" applyAlignment="1">
      <alignment vertical="center" wrapText="1"/>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3" fillId="0" borderId="9" xfId="0" applyFont="1" applyBorder="1" applyAlignment="1">
      <alignment vertical="center" wrapText="1"/>
    </xf>
    <xf numFmtId="4" fontId="3" fillId="0" borderId="9" xfId="0" applyNumberFormat="1" applyFont="1" applyBorder="1" applyAlignment="1">
      <alignment horizontal="center" vertical="center" wrapText="1"/>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4" fontId="3" fillId="0" borderId="9" xfId="0" applyNumberFormat="1" applyFont="1" applyBorder="1" applyAlignment="1">
      <alignment horizontal="center" vertical="center"/>
    </xf>
    <xf numFmtId="0" fontId="3" fillId="0" borderId="9" xfId="0" applyFont="1" applyBorder="1" applyAlignment="1">
      <alignment horizontal="justify" vertical="center"/>
    </xf>
    <xf numFmtId="10" fontId="4" fillId="0" borderId="9" xfId="0" applyNumberFormat="1" applyFont="1" applyBorder="1" applyAlignment="1">
      <alignment horizontal="center" vertical="center"/>
    </xf>
    <xf numFmtId="10" fontId="5" fillId="0" borderId="9" xfId="63" applyNumberFormat="1" applyFont="1" applyBorder="1" applyAlignment="1">
      <alignment horizontal="center" vertical="center" wrapText="1"/>
      <protection/>
    </xf>
    <xf numFmtId="0" fontId="3" fillId="0" borderId="9" xfId="0" applyNumberFormat="1" applyFont="1" applyFill="1" applyBorder="1" applyAlignment="1" applyProtection="1">
      <alignment horizontal="center" vertical="center" wrapText="1"/>
      <protection locked="0"/>
    </xf>
    <xf numFmtId="10" fontId="3" fillId="0" borderId="9" xfId="25" applyNumberFormat="1" applyFont="1" applyFill="1" applyBorder="1" applyAlignment="1" applyProtection="1">
      <alignment horizontal="center" vertical="center" wrapText="1"/>
      <protection locked="0"/>
    </xf>
    <xf numFmtId="0" fontId="3" fillId="0" borderId="14" xfId="0" applyFont="1" applyBorder="1" applyAlignment="1">
      <alignment horizontal="center" vertical="center" wrapText="1" indent="2"/>
    </xf>
    <xf numFmtId="0" fontId="3" fillId="0" borderId="15" xfId="0" applyNumberFormat="1" applyFont="1" applyFill="1" applyBorder="1" applyAlignment="1" applyProtection="1">
      <alignment horizontal="center" vertical="center" wrapText="1"/>
      <protection locked="0"/>
    </xf>
    <xf numFmtId="4" fontId="3" fillId="0" borderId="13" xfId="0" applyNumberFormat="1" applyFont="1" applyBorder="1" applyAlignment="1">
      <alignment horizontal="center" vertical="center" wrapText="1"/>
    </xf>
    <xf numFmtId="0" fontId="3" fillId="0" borderId="13" xfId="0" applyFont="1" applyBorder="1" applyAlignment="1">
      <alignment horizontal="center" vertical="center" wrapText="1" indent="2"/>
    </xf>
    <xf numFmtId="0" fontId="3" fillId="0" borderId="13" xfId="0" applyNumberFormat="1" applyFont="1" applyFill="1" applyBorder="1" applyAlignment="1" applyProtection="1">
      <alignment horizontal="center" vertical="center" wrapText="1"/>
      <protection locked="0"/>
    </xf>
    <xf numFmtId="10" fontId="3" fillId="0" borderId="9" xfId="0" applyNumberFormat="1" applyFont="1" applyBorder="1" applyAlignment="1">
      <alignment horizontal="center" vertical="center" wrapText="1"/>
    </xf>
    <xf numFmtId="0" fontId="3" fillId="0" borderId="9" xfId="0" applyFont="1" applyBorder="1" applyAlignment="1">
      <alignment vertical="center" wrapText="1"/>
    </xf>
    <xf numFmtId="0" fontId="3" fillId="0" borderId="9" xfId="0" applyFont="1" applyBorder="1" applyAlignment="1">
      <alignment vertical="center" wrapText="1"/>
    </xf>
    <xf numFmtId="0" fontId="3" fillId="0" borderId="9" xfId="0" applyFont="1" applyBorder="1" applyAlignment="1">
      <alignment horizontal="justify" vertical="center"/>
    </xf>
    <xf numFmtId="10" fontId="3" fillId="0" borderId="9" xfId="63" applyNumberFormat="1" applyFont="1" applyBorder="1" applyAlignment="1">
      <alignment horizontal="center" vertical="center" wrapText="1"/>
      <protection/>
    </xf>
    <xf numFmtId="0" fontId="3" fillId="0" borderId="9" xfId="0" applyFont="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wrapText="1"/>
    </xf>
    <xf numFmtId="0" fontId="4" fillId="0" borderId="0" xfId="0" applyFont="1" applyAlignment="1">
      <alignment horizontal="center" vertical="center"/>
    </xf>
    <xf numFmtId="4" fontId="4" fillId="0" borderId="0" xfId="0" applyNumberFormat="1" applyFont="1" applyAlignment="1">
      <alignment horizontal="center" vertical="center"/>
    </xf>
    <xf numFmtId="0" fontId="7" fillId="0" borderId="0" xfId="0" applyFont="1" applyAlignment="1">
      <alignment horizontal="center" vertical="center"/>
    </xf>
    <xf numFmtId="4" fontId="5" fillId="0" borderId="9"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3" fillId="0" borderId="9" xfId="0" applyFont="1" applyBorder="1" applyAlignment="1">
      <alignment vertical="center" wrapText="1"/>
    </xf>
    <xf numFmtId="0" fontId="3" fillId="0" borderId="9" xfId="0" applyFont="1" applyBorder="1" applyAlignment="1">
      <alignment horizontal="left" vertical="center" wrapText="1"/>
    </xf>
    <xf numFmtId="0" fontId="3" fillId="0" borderId="9" xfId="63" applyNumberFormat="1" applyFont="1" applyBorder="1" applyAlignment="1">
      <alignment horizontal="center" vertical="center"/>
      <protection/>
    </xf>
    <xf numFmtId="0" fontId="3" fillId="0" borderId="9" xfId="0" applyFont="1" applyBorder="1" applyAlignment="1">
      <alignment vertical="center" wrapText="1"/>
    </xf>
    <xf numFmtId="176" fontId="3" fillId="0" borderId="9" xfId="0" applyNumberFormat="1" applyFont="1" applyBorder="1" applyAlignment="1">
      <alignment vertical="center" wrapText="1"/>
    </xf>
    <xf numFmtId="0" fontId="3" fillId="0" borderId="9" xfId="0" applyFont="1" applyBorder="1" applyAlignment="1">
      <alignment horizontal="center" vertical="center"/>
    </xf>
    <xf numFmtId="0" fontId="3" fillId="0" borderId="9" xfId="0" applyNumberFormat="1" applyFont="1" applyBorder="1" applyAlignment="1">
      <alignment horizontal="left" vertical="center" wrapText="1"/>
    </xf>
    <xf numFmtId="0" fontId="3" fillId="0" borderId="9" xfId="0" applyNumberFormat="1" applyFont="1" applyBorder="1" applyAlignment="1">
      <alignment vertical="center" wrapText="1"/>
    </xf>
    <xf numFmtId="4" fontId="3" fillId="0" borderId="9" xfId="0" applyNumberFormat="1" applyFont="1" applyBorder="1" applyAlignment="1">
      <alignment horizontal="center" vertical="center"/>
    </xf>
    <xf numFmtId="0" fontId="3" fillId="0" borderId="9" xfId="0" applyNumberFormat="1" applyFont="1" applyBorder="1" applyAlignment="1">
      <alignment vertical="center" wrapText="1"/>
    </xf>
    <xf numFmtId="0" fontId="3" fillId="0" borderId="16" xfId="0" applyFont="1" applyBorder="1" applyAlignment="1">
      <alignment horizontal="center" vertical="center"/>
    </xf>
    <xf numFmtId="10" fontId="4" fillId="0" borderId="0" xfId="0" applyNumberFormat="1" applyFont="1" applyAlignment="1">
      <alignment horizontal="center" vertical="center"/>
    </xf>
    <xf numFmtId="10" fontId="5" fillId="0" borderId="9" xfId="0" applyNumberFormat="1" applyFont="1" applyBorder="1" applyAlignment="1">
      <alignment horizontal="center" vertical="center" wrapText="1"/>
    </xf>
    <xf numFmtId="0" fontId="2" fillId="0" borderId="0" xfId="0" applyFont="1" applyBorder="1" applyAlignment="1">
      <alignment horizontal="center" vertical="center"/>
    </xf>
    <xf numFmtId="10" fontId="3" fillId="0" borderId="9" xfId="0" applyNumberFormat="1" applyFont="1" applyBorder="1" applyAlignment="1">
      <alignment horizontal="center" vertical="center" wrapText="1"/>
    </xf>
    <xf numFmtId="0" fontId="3" fillId="0" borderId="0" xfId="0" applyFont="1" applyAlignment="1">
      <alignment vertical="center"/>
    </xf>
    <xf numFmtId="10" fontId="3" fillId="0" borderId="9" xfId="63" applyNumberFormat="1" applyFont="1" applyBorder="1" applyAlignment="1">
      <alignment horizontal="center" vertical="center" wrapText="1"/>
      <protection/>
    </xf>
    <xf numFmtId="10" fontId="3" fillId="0" borderId="0" xfId="63" applyNumberFormat="1" applyFont="1" applyBorder="1" applyAlignment="1">
      <alignment horizontal="center" vertical="center" wrapText="1"/>
      <protection/>
    </xf>
    <xf numFmtId="0" fontId="3" fillId="0" borderId="0" xfId="0" applyFont="1" applyBorder="1" applyAlignment="1">
      <alignment horizontal="center" vertical="center" wrapText="1"/>
    </xf>
    <xf numFmtId="0" fontId="3" fillId="0" borderId="9" xfId="0" applyNumberFormat="1" applyFont="1" applyBorder="1" applyAlignment="1">
      <alignment vertical="center"/>
    </xf>
    <xf numFmtId="4" fontId="3" fillId="0" borderId="9" xfId="0" applyNumberFormat="1" applyFont="1" applyFill="1" applyBorder="1" applyAlignment="1" applyProtection="1">
      <alignment horizontal="center" vertical="center"/>
      <protection/>
    </xf>
    <xf numFmtId="0" fontId="3" fillId="0" borderId="9" xfId="0" applyNumberFormat="1" applyFont="1" applyBorder="1" applyAlignment="1">
      <alignment horizontal="center" vertical="center" wrapText="1"/>
    </xf>
    <xf numFmtId="4" fontId="3" fillId="0" borderId="9" xfId="0" applyNumberFormat="1" applyFont="1" applyFill="1" applyBorder="1" applyAlignment="1" applyProtection="1">
      <alignment horizontal="center" vertical="center"/>
      <protection/>
    </xf>
    <xf numFmtId="0" fontId="3" fillId="0" borderId="9" xfId="0" applyNumberFormat="1" applyFont="1" applyBorder="1" applyAlignment="1">
      <alignment horizontal="justify" vertical="center" wrapText="1"/>
    </xf>
    <xf numFmtId="0" fontId="0" fillId="0" borderId="0" xfId="0" applyAlignment="1">
      <alignment horizontal="justify"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_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P10"/>
  <sheetViews>
    <sheetView tabSelected="1" zoomScaleSheetLayoutView="100" workbookViewId="0" topLeftCell="A1">
      <selection activeCell="G6" sqref="G6"/>
    </sheetView>
  </sheetViews>
  <sheetFormatPr defaultColWidth="9.00390625" defaultRowHeight="14.25"/>
  <cols>
    <col min="1" max="1" width="7.125" style="68" customWidth="1"/>
    <col min="2" max="2" width="13.375" style="0" customWidth="1"/>
    <col min="3" max="3" width="6.125" style="4" customWidth="1"/>
    <col min="4" max="4" width="26.125" style="5" customWidth="1"/>
    <col min="5" max="5" width="37.125" style="5" customWidth="1"/>
    <col min="6" max="6" width="13.625" style="6" customWidth="1"/>
    <col min="7" max="7" width="14.125" style="6" customWidth="1"/>
    <col min="8" max="8" width="33.75390625" style="69" customWidth="1"/>
    <col min="9" max="9" width="9.75390625" style="9" customWidth="1"/>
    <col min="10" max="10" width="19.00390625" style="7" customWidth="1"/>
    <col min="11" max="11" width="15.25390625" style="6" customWidth="1"/>
    <col min="12" max="12" width="15.75390625" style="7" customWidth="1"/>
    <col min="13" max="13" width="11.125" style="8" customWidth="1"/>
    <col min="14" max="14" width="11.50390625" style="9" customWidth="1"/>
  </cols>
  <sheetData>
    <row r="1" spans="1:14" ht="63.75" customHeight="1">
      <c r="A1" s="70" t="s">
        <v>0</v>
      </c>
      <c r="B1" s="70"/>
      <c r="C1" s="70"/>
      <c r="D1" s="70"/>
      <c r="E1" s="70"/>
      <c r="F1" s="71"/>
      <c r="G1" s="71"/>
      <c r="H1" s="72"/>
      <c r="I1" s="72"/>
      <c r="J1" s="70"/>
      <c r="K1" s="71"/>
      <c r="L1" s="70"/>
      <c r="M1" s="86"/>
      <c r="N1" s="70"/>
    </row>
    <row r="2" spans="1:16" s="67" customFormat="1" ht="28.5">
      <c r="A2" s="12" t="s">
        <v>1</v>
      </c>
      <c r="B2" s="13" t="s">
        <v>2</v>
      </c>
      <c r="C2" s="14" t="s">
        <v>3</v>
      </c>
      <c r="D2" s="13" t="s">
        <v>4</v>
      </c>
      <c r="E2" s="13" t="s">
        <v>5</v>
      </c>
      <c r="F2" s="73" t="s">
        <v>6</v>
      </c>
      <c r="G2" s="73" t="s">
        <v>7</v>
      </c>
      <c r="H2" s="74" t="s">
        <v>8</v>
      </c>
      <c r="I2" s="13" t="s">
        <v>9</v>
      </c>
      <c r="J2" s="13" t="s">
        <v>10</v>
      </c>
      <c r="K2" s="73" t="s">
        <v>11</v>
      </c>
      <c r="L2" s="13" t="s">
        <v>12</v>
      </c>
      <c r="M2" s="87" t="s">
        <v>13</v>
      </c>
      <c r="N2" s="13" t="s">
        <v>14</v>
      </c>
      <c r="O2" s="88"/>
      <c r="P2" s="88"/>
    </row>
    <row r="3" spans="1:16" ht="108.75" customHeight="1">
      <c r="A3" s="48">
        <v>1</v>
      </c>
      <c r="B3" s="66" t="s">
        <v>15</v>
      </c>
      <c r="C3" s="19">
        <v>1</v>
      </c>
      <c r="D3" s="75" t="s">
        <v>16</v>
      </c>
      <c r="E3" s="75" t="s">
        <v>17</v>
      </c>
      <c r="F3" s="35">
        <v>300000</v>
      </c>
      <c r="G3" s="35">
        <v>300000</v>
      </c>
      <c r="H3" s="76" t="s">
        <v>18</v>
      </c>
      <c r="I3" s="76" t="s">
        <v>19</v>
      </c>
      <c r="J3" s="75" t="s">
        <v>20</v>
      </c>
      <c r="K3" s="35">
        <v>158000</v>
      </c>
      <c r="L3" s="75" t="s">
        <v>21</v>
      </c>
      <c r="M3" s="89">
        <f>1-K3/G3</f>
        <v>0.4733333333333334</v>
      </c>
      <c r="N3" s="49" t="s">
        <v>22</v>
      </c>
      <c r="O3" s="90"/>
      <c r="P3" s="2"/>
    </row>
    <row r="4" spans="1:16" ht="84" customHeight="1">
      <c r="A4" s="48">
        <v>2</v>
      </c>
      <c r="B4" s="66" t="s">
        <v>23</v>
      </c>
      <c r="C4" s="77">
        <v>1</v>
      </c>
      <c r="D4" s="78" t="s">
        <v>24</v>
      </c>
      <c r="E4" s="78" t="s">
        <v>25</v>
      </c>
      <c r="F4" s="50">
        <v>1111442.39</v>
      </c>
      <c r="G4" s="50">
        <v>1111442.39</v>
      </c>
      <c r="H4" s="79" t="s">
        <v>26</v>
      </c>
      <c r="I4" s="78" t="s">
        <v>27</v>
      </c>
      <c r="J4" s="78" t="s">
        <v>28</v>
      </c>
      <c r="K4" s="50">
        <v>980233.11</v>
      </c>
      <c r="L4" s="78" t="s">
        <v>29</v>
      </c>
      <c r="M4" s="91">
        <f>1-(K4/G4)</f>
        <v>0.11805315433398211</v>
      </c>
      <c r="N4" s="66" t="s">
        <v>30</v>
      </c>
      <c r="O4" s="92"/>
      <c r="P4" s="93"/>
    </row>
    <row r="5" spans="1:15" ht="31.5" customHeight="1">
      <c r="A5" s="37">
        <v>3</v>
      </c>
      <c r="B5" s="80" t="s">
        <v>31</v>
      </c>
      <c r="C5" s="77">
        <v>1</v>
      </c>
      <c r="D5" s="81" t="s">
        <v>32</v>
      </c>
      <c r="E5" s="82" t="s">
        <v>33</v>
      </c>
      <c r="F5" s="83">
        <v>400000</v>
      </c>
      <c r="G5" s="50">
        <v>158320.66</v>
      </c>
      <c r="H5" s="84" t="s">
        <v>34</v>
      </c>
      <c r="I5" s="94" t="s">
        <v>35</v>
      </c>
      <c r="J5" s="82" t="s">
        <v>36</v>
      </c>
      <c r="K5" s="95">
        <v>154995.92</v>
      </c>
      <c r="L5" s="96" t="s">
        <v>37</v>
      </c>
      <c r="M5" s="91">
        <v>0.021</v>
      </c>
      <c r="N5" s="66"/>
      <c r="O5" s="3"/>
    </row>
    <row r="6" spans="1:15" ht="31.5" customHeight="1">
      <c r="A6" s="44"/>
      <c r="B6" s="48"/>
      <c r="C6" s="77">
        <v>2</v>
      </c>
      <c r="D6" s="81" t="s">
        <v>38</v>
      </c>
      <c r="E6" s="82" t="s">
        <v>39</v>
      </c>
      <c r="F6" s="83">
        <v>10169100</v>
      </c>
      <c r="G6" s="50">
        <v>64845.5</v>
      </c>
      <c r="H6" s="84" t="s">
        <v>40</v>
      </c>
      <c r="I6" s="94" t="s">
        <v>35</v>
      </c>
      <c r="J6" s="82" t="s">
        <v>41</v>
      </c>
      <c r="K6" s="97">
        <v>46066.24</v>
      </c>
      <c r="L6" s="96" t="s">
        <v>42</v>
      </c>
      <c r="M6" s="91">
        <v>0.2896</v>
      </c>
      <c r="N6" s="66"/>
      <c r="O6" s="3"/>
    </row>
    <row r="7" spans="1:15" ht="31.5" customHeight="1">
      <c r="A7" s="44"/>
      <c r="B7" s="48"/>
      <c r="C7" s="77">
        <v>3</v>
      </c>
      <c r="D7" s="81" t="s">
        <v>43</v>
      </c>
      <c r="E7" s="82" t="s">
        <v>44</v>
      </c>
      <c r="F7" s="83">
        <v>265070.99</v>
      </c>
      <c r="G7" s="83">
        <v>265070.99</v>
      </c>
      <c r="H7" s="84" t="s">
        <v>45</v>
      </c>
      <c r="I7" s="94" t="s">
        <v>35</v>
      </c>
      <c r="J7" s="82" t="s">
        <v>46</v>
      </c>
      <c r="K7" s="97">
        <v>227961.05</v>
      </c>
      <c r="L7" s="96" t="s">
        <v>47</v>
      </c>
      <c r="M7" s="91">
        <v>0.14</v>
      </c>
      <c r="N7" s="66"/>
      <c r="O7" s="3"/>
    </row>
    <row r="8" spans="1:15" ht="31.5" customHeight="1">
      <c r="A8" s="44"/>
      <c r="B8" s="48"/>
      <c r="C8" s="77">
        <v>4</v>
      </c>
      <c r="D8" s="81" t="s">
        <v>48</v>
      </c>
      <c r="E8" s="82" t="s">
        <v>49</v>
      </c>
      <c r="F8" s="83">
        <v>729000</v>
      </c>
      <c r="G8" s="50">
        <v>574000</v>
      </c>
      <c r="H8" s="84" t="s">
        <v>50</v>
      </c>
      <c r="I8" s="94" t="s">
        <v>35</v>
      </c>
      <c r="J8" s="82" t="s">
        <v>51</v>
      </c>
      <c r="K8" s="97">
        <v>481586</v>
      </c>
      <c r="L8" s="98" t="s">
        <v>52</v>
      </c>
      <c r="M8" s="91">
        <v>0.161</v>
      </c>
      <c r="N8" s="66"/>
      <c r="O8" s="3"/>
    </row>
    <row r="9" spans="1:15" ht="31.5" customHeight="1">
      <c r="A9" s="85"/>
      <c r="B9" s="48"/>
      <c r="C9" s="77">
        <v>5</v>
      </c>
      <c r="D9" s="81" t="s">
        <v>53</v>
      </c>
      <c r="E9" s="82" t="s">
        <v>54</v>
      </c>
      <c r="F9" s="83">
        <v>285000</v>
      </c>
      <c r="G9" s="50">
        <v>285000</v>
      </c>
      <c r="H9" s="84" t="s">
        <v>50</v>
      </c>
      <c r="I9" s="94" t="s">
        <v>35</v>
      </c>
      <c r="J9" s="82" t="s">
        <v>55</v>
      </c>
      <c r="K9" s="97">
        <f>285000*0.842</f>
        <v>239970</v>
      </c>
      <c r="L9" s="98" t="s">
        <v>56</v>
      </c>
      <c r="M9" s="91">
        <v>0.158</v>
      </c>
      <c r="N9" s="66"/>
      <c r="O9" s="3"/>
    </row>
    <row r="10" ht="14.25">
      <c r="L10" s="99"/>
    </row>
  </sheetData>
  <sheetProtection/>
  <mergeCells count="3">
    <mergeCell ref="A1:N1"/>
    <mergeCell ref="A5:A9"/>
    <mergeCell ref="B5:B9"/>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22"/>
  <sheetViews>
    <sheetView zoomScaleSheetLayoutView="100" workbookViewId="0" topLeftCell="A1">
      <pane ySplit="2" topLeftCell="A3" activePane="bottomLeft" state="frozen"/>
      <selection pane="bottomLeft" activeCell="E7" sqref="E7"/>
    </sheetView>
  </sheetViews>
  <sheetFormatPr defaultColWidth="9.00390625" defaultRowHeight="14.25"/>
  <cols>
    <col min="1" max="1" width="5.00390625" style="0" customWidth="1"/>
    <col min="2" max="2" width="11.00390625" style="0" customWidth="1"/>
    <col min="3" max="3" width="6.25390625" style="4" customWidth="1"/>
    <col min="4" max="4" width="28.875" style="5" customWidth="1"/>
    <col min="5" max="5" width="42.625" style="5" customWidth="1"/>
    <col min="6" max="6" width="18.625" style="6" customWidth="1"/>
    <col min="7" max="7" width="16.75390625" style="6" customWidth="1"/>
    <col min="8" max="8" width="33.00390625" style="7" customWidth="1"/>
    <col min="9" max="9" width="17.75390625" style="6" customWidth="1"/>
    <col min="10" max="10" width="19.125" style="7" customWidth="1"/>
    <col min="11" max="11" width="12.625" style="8" bestFit="1" customWidth="1"/>
    <col min="12" max="12" width="14.875" style="9" customWidth="1"/>
  </cols>
  <sheetData>
    <row r="1" spans="1:12" ht="42.75" customHeight="1">
      <c r="A1" s="10" t="s">
        <v>57</v>
      </c>
      <c r="B1" s="10"/>
      <c r="C1" s="10"/>
      <c r="D1" s="10"/>
      <c r="E1" s="10"/>
      <c r="F1" s="11"/>
      <c r="G1" s="11"/>
      <c r="H1" s="10"/>
      <c r="I1" s="11"/>
      <c r="J1" s="10"/>
      <c r="K1" s="52"/>
      <c r="L1" s="10"/>
    </row>
    <row r="2" spans="1:12" s="1" customFormat="1" ht="36.75" customHeight="1">
      <c r="A2" s="12" t="s">
        <v>1</v>
      </c>
      <c r="B2" s="13" t="s">
        <v>2</v>
      </c>
      <c r="C2" s="14" t="s">
        <v>3</v>
      </c>
      <c r="D2" s="15" t="s">
        <v>4</v>
      </c>
      <c r="E2" s="15" t="s">
        <v>5</v>
      </c>
      <c r="F2" s="16" t="s">
        <v>58</v>
      </c>
      <c r="G2" s="16" t="s">
        <v>6</v>
      </c>
      <c r="H2" s="14" t="s">
        <v>59</v>
      </c>
      <c r="I2" s="16" t="s">
        <v>60</v>
      </c>
      <c r="J2" s="14" t="s">
        <v>61</v>
      </c>
      <c r="K2" s="53" t="s">
        <v>62</v>
      </c>
      <c r="L2" s="13" t="s">
        <v>14</v>
      </c>
    </row>
    <row r="3" spans="1:12" ht="46.5" customHeight="1">
      <c r="A3" s="17">
        <v>1</v>
      </c>
      <c r="B3" s="18" t="s">
        <v>23</v>
      </c>
      <c r="C3" s="19">
        <v>1</v>
      </c>
      <c r="D3" s="20" t="s">
        <v>63</v>
      </c>
      <c r="E3" s="20" t="s">
        <v>64</v>
      </c>
      <c r="F3" s="21">
        <v>600000</v>
      </c>
      <c r="G3" s="21">
        <v>541019.92</v>
      </c>
      <c r="H3" s="22" t="s">
        <v>65</v>
      </c>
      <c r="I3" s="21">
        <v>497738.33</v>
      </c>
      <c r="J3" s="54" t="s">
        <v>66</v>
      </c>
      <c r="K3" s="55">
        <f aca="true" t="shared" si="0" ref="K3:K17">(G3-I3)/G3</f>
        <v>0.07999999334590124</v>
      </c>
      <c r="L3" s="20"/>
    </row>
    <row r="4" spans="1:12" ht="46.5" customHeight="1">
      <c r="A4" s="23"/>
      <c r="B4" s="24"/>
      <c r="C4" s="19">
        <v>2</v>
      </c>
      <c r="D4" s="20" t="s">
        <v>67</v>
      </c>
      <c r="E4" s="20" t="s">
        <v>67</v>
      </c>
      <c r="F4" s="21">
        <v>300000</v>
      </c>
      <c r="G4" s="21">
        <v>296332.3</v>
      </c>
      <c r="H4" s="22" t="s">
        <v>68</v>
      </c>
      <c r="I4" s="21">
        <v>186697.42</v>
      </c>
      <c r="J4" s="56" t="s">
        <v>69</v>
      </c>
      <c r="K4" s="55">
        <v>0.40700000000000003</v>
      </c>
      <c r="L4" s="20" t="s">
        <v>70</v>
      </c>
    </row>
    <row r="5" spans="1:12" ht="46.5" customHeight="1">
      <c r="A5" s="23"/>
      <c r="B5" s="24"/>
      <c r="C5" s="19">
        <v>3</v>
      </c>
      <c r="D5" s="20" t="s">
        <v>71</v>
      </c>
      <c r="E5" s="20" t="s">
        <v>72</v>
      </c>
      <c r="F5" s="21">
        <v>240000</v>
      </c>
      <c r="G5" s="21">
        <v>240000</v>
      </c>
      <c r="H5" s="22" t="s">
        <v>73</v>
      </c>
      <c r="I5" s="21">
        <v>194280.85</v>
      </c>
      <c r="J5" s="56" t="s">
        <v>74</v>
      </c>
      <c r="K5" s="55">
        <v>0.2</v>
      </c>
      <c r="L5" s="20" t="s">
        <v>70</v>
      </c>
    </row>
    <row r="6" spans="1:12" ht="46.5" customHeight="1">
      <c r="A6" s="23"/>
      <c r="B6" s="24"/>
      <c r="C6" s="19">
        <v>4</v>
      </c>
      <c r="D6" s="20" t="s">
        <v>75</v>
      </c>
      <c r="E6" s="20" t="s">
        <v>76</v>
      </c>
      <c r="F6" s="21">
        <v>130000</v>
      </c>
      <c r="G6" s="21">
        <v>75849.78</v>
      </c>
      <c r="H6" s="22" t="s">
        <v>77</v>
      </c>
      <c r="I6" s="21">
        <v>58600.65</v>
      </c>
      <c r="J6" s="56" t="s">
        <v>78</v>
      </c>
      <c r="K6" s="55">
        <v>0.25</v>
      </c>
      <c r="L6" s="20" t="s">
        <v>70</v>
      </c>
    </row>
    <row r="7" spans="1:12" ht="46.5" customHeight="1">
      <c r="A7" s="23"/>
      <c r="B7" s="24"/>
      <c r="C7" s="19">
        <v>5</v>
      </c>
      <c r="D7" s="25" t="s">
        <v>79</v>
      </c>
      <c r="E7" s="26" t="s">
        <v>80</v>
      </c>
      <c r="F7" s="27">
        <v>700000</v>
      </c>
      <c r="G7" s="27">
        <v>691621.09</v>
      </c>
      <c r="H7" s="28" t="s">
        <v>65</v>
      </c>
      <c r="I7" s="27">
        <v>636291.4</v>
      </c>
      <c r="J7" s="57" t="s">
        <v>81</v>
      </c>
      <c r="K7" s="55">
        <f t="shared" si="0"/>
        <v>0.08000000404845946</v>
      </c>
      <c r="L7" s="25"/>
    </row>
    <row r="8" spans="1:12" ht="46.5" customHeight="1">
      <c r="A8" s="23"/>
      <c r="B8" s="24"/>
      <c r="C8" s="19">
        <v>6</v>
      </c>
      <c r="D8" s="29" t="s">
        <v>82</v>
      </c>
      <c r="E8" s="30" t="s">
        <v>83</v>
      </c>
      <c r="F8" s="27">
        <v>60000</v>
      </c>
      <c r="G8" s="27">
        <v>58172.52</v>
      </c>
      <c r="H8" s="31" t="s">
        <v>84</v>
      </c>
      <c r="I8" s="58">
        <v>52355.27</v>
      </c>
      <c r="J8" s="59" t="s">
        <v>85</v>
      </c>
      <c r="K8" s="55">
        <f t="shared" si="0"/>
        <v>0.09999996561950557</v>
      </c>
      <c r="L8" s="32"/>
    </row>
    <row r="9" spans="1:12" ht="46.5" customHeight="1">
      <c r="A9" s="23"/>
      <c r="B9" s="24"/>
      <c r="C9" s="19">
        <v>7</v>
      </c>
      <c r="D9" s="32" t="s">
        <v>86</v>
      </c>
      <c r="E9" s="30" t="s">
        <v>87</v>
      </c>
      <c r="F9" s="33">
        <v>409000</v>
      </c>
      <c r="G9" s="33">
        <v>160781.62</v>
      </c>
      <c r="H9" s="34" t="s">
        <v>88</v>
      </c>
      <c r="I9" s="33">
        <v>144703.46</v>
      </c>
      <c r="J9" s="60" t="s">
        <v>81</v>
      </c>
      <c r="K9" s="55">
        <f t="shared" si="0"/>
        <v>0.09999998756076724</v>
      </c>
      <c r="L9" s="32" t="s">
        <v>89</v>
      </c>
    </row>
    <row r="10" spans="1:12" ht="46.5" customHeight="1">
      <c r="A10" s="23"/>
      <c r="B10" s="24"/>
      <c r="C10" s="19">
        <v>8</v>
      </c>
      <c r="D10" s="32" t="s">
        <v>90</v>
      </c>
      <c r="E10" s="30" t="s">
        <v>87</v>
      </c>
      <c r="F10" s="33">
        <v>240000</v>
      </c>
      <c r="G10" s="33">
        <v>111717.89</v>
      </c>
      <c r="H10" s="34" t="s">
        <v>88</v>
      </c>
      <c r="I10" s="33">
        <v>100546.1</v>
      </c>
      <c r="J10" s="60" t="s">
        <v>81</v>
      </c>
      <c r="K10" s="55">
        <f t="shared" si="0"/>
        <v>0.1000000089511178</v>
      </c>
      <c r="L10" s="32" t="s">
        <v>89</v>
      </c>
    </row>
    <row r="11" spans="1:12" ht="46.5" customHeight="1">
      <c r="A11" s="23"/>
      <c r="B11" s="24"/>
      <c r="C11" s="19">
        <v>9</v>
      </c>
      <c r="D11" s="32" t="s">
        <v>91</v>
      </c>
      <c r="E11" s="30" t="s">
        <v>92</v>
      </c>
      <c r="F11" s="33">
        <v>50000</v>
      </c>
      <c r="G11" s="33">
        <v>49235.82</v>
      </c>
      <c r="H11" s="34" t="s">
        <v>93</v>
      </c>
      <c r="I11" s="33">
        <v>44312.24</v>
      </c>
      <c r="J11" s="60" t="s">
        <v>81</v>
      </c>
      <c r="K11" s="55">
        <f t="shared" si="0"/>
        <v>0.09999995937916747</v>
      </c>
      <c r="L11" s="32"/>
    </row>
    <row r="12" spans="1:12" ht="46.5" customHeight="1">
      <c r="A12" s="23"/>
      <c r="B12" s="24"/>
      <c r="C12" s="19">
        <v>10</v>
      </c>
      <c r="D12" s="32" t="s">
        <v>94</v>
      </c>
      <c r="E12" s="30" t="s">
        <v>92</v>
      </c>
      <c r="F12" s="33">
        <v>50000</v>
      </c>
      <c r="G12" s="33">
        <v>49406.76</v>
      </c>
      <c r="H12" s="34" t="s">
        <v>28</v>
      </c>
      <c r="I12" s="33">
        <v>44466.08</v>
      </c>
      <c r="J12" s="60" t="s">
        <v>29</v>
      </c>
      <c r="K12" s="55">
        <f t="shared" si="0"/>
        <v>0.1000000809605811</v>
      </c>
      <c r="L12" s="32"/>
    </row>
    <row r="13" spans="1:12" ht="46.5" customHeight="1">
      <c r="A13" s="23"/>
      <c r="B13" s="24"/>
      <c r="C13" s="19">
        <v>11</v>
      </c>
      <c r="D13" s="32" t="s">
        <v>95</v>
      </c>
      <c r="E13" s="30" t="s">
        <v>96</v>
      </c>
      <c r="F13" s="33">
        <v>1270000</v>
      </c>
      <c r="G13" s="33">
        <v>555876.1</v>
      </c>
      <c r="H13" s="34" t="s">
        <v>97</v>
      </c>
      <c r="I13" s="33">
        <v>522523.53</v>
      </c>
      <c r="J13" s="60" t="s">
        <v>29</v>
      </c>
      <c r="K13" s="55">
        <f t="shared" si="0"/>
        <v>0.06000000719584805</v>
      </c>
      <c r="L13" s="32" t="s">
        <v>98</v>
      </c>
    </row>
    <row r="14" spans="1:12" ht="46.5" customHeight="1">
      <c r="A14" s="23"/>
      <c r="B14" s="24"/>
      <c r="C14" s="19">
        <v>12</v>
      </c>
      <c r="D14" s="32" t="s">
        <v>99</v>
      </c>
      <c r="E14" s="30" t="s">
        <v>100</v>
      </c>
      <c r="F14" s="33">
        <v>522000</v>
      </c>
      <c r="G14" s="33">
        <v>364140.25</v>
      </c>
      <c r="H14" s="34" t="s">
        <v>97</v>
      </c>
      <c r="I14" s="33">
        <v>342291.84</v>
      </c>
      <c r="J14" s="60" t="s">
        <v>29</v>
      </c>
      <c r="K14" s="55">
        <f t="shared" si="0"/>
        <v>0.059999986269026764</v>
      </c>
      <c r="L14" s="32" t="s">
        <v>98</v>
      </c>
    </row>
    <row r="15" spans="1:12" ht="46.5" customHeight="1">
      <c r="A15" s="23"/>
      <c r="B15" s="24"/>
      <c r="C15" s="19">
        <v>13</v>
      </c>
      <c r="D15" s="32" t="s">
        <v>101</v>
      </c>
      <c r="E15" s="30" t="s">
        <v>102</v>
      </c>
      <c r="F15" s="33">
        <v>272794.46</v>
      </c>
      <c r="G15" s="33">
        <v>104044.54</v>
      </c>
      <c r="H15" s="34" t="s">
        <v>97</v>
      </c>
      <c r="I15" s="33">
        <v>97801.87</v>
      </c>
      <c r="J15" s="60" t="s">
        <v>29</v>
      </c>
      <c r="K15" s="55">
        <f t="shared" si="0"/>
        <v>0.05999997693295581</v>
      </c>
      <c r="L15" s="32" t="s">
        <v>98</v>
      </c>
    </row>
    <row r="16" spans="1:12" ht="46.5" customHeight="1">
      <c r="A16" s="23"/>
      <c r="B16" s="24"/>
      <c r="C16" s="19">
        <v>14</v>
      </c>
      <c r="D16" s="20" t="s">
        <v>103</v>
      </c>
      <c r="E16" s="20" t="s">
        <v>104</v>
      </c>
      <c r="F16" s="35" t="s">
        <v>105</v>
      </c>
      <c r="G16" s="21">
        <v>443046.35</v>
      </c>
      <c r="H16" s="36" t="s">
        <v>106</v>
      </c>
      <c r="I16" s="21">
        <v>221523.17</v>
      </c>
      <c r="J16" s="56" t="s">
        <v>107</v>
      </c>
      <c r="K16" s="55">
        <f t="shared" si="0"/>
        <v>0.5000000112855009</v>
      </c>
      <c r="L16" s="20"/>
    </row>
    <row r="17" spans="1:12" ht="46.5" customHeight="1">
      <c r="A17" s="23"/>
      <c r="B17" s="24"/>
      <c r="C17" s="19">
        <v>15</v>
      </c>
      <c r="D17" s="20" t="s">
        <v>108</v>
      </c>
      <c r="E17" s="20" t="s">
        <v>109</v>
      </c>
      <c r="F17" s="35" t="s">
        <v>105</v>
      </c>
      <c r="G17" s="21">
        <v>781734.07</v>
      </c>
      <c r="H17" s="36" t="s">
        <v>106</v>
      </c>
      <c r="I17" s="21">
        <v>390867.03</v>
      </c>
      <c r="J17" s="56" t="s">
        <v>107</v>
      </c>
      <c r="K17" s="55">
        <f t="shared" si="0"/>
        <v>0.5000000063960369</v>
      </c>
      <c r="L17" s="20"/>
    </row>
    <row r="18" spans="1:12" s="2" customFormat="1" ht="267" customHeight="1">
      <c r="A18" s="37">
        <v>2</v>
      </c>
      <c r="B18" s="38" t="s">
        <v>110</v>
      </c>
      <c r="C18" s="39">
        <v>1</v>
      </c>
      <c r="D18" s="40" t="s">
        <v>111</v>
      </c>
      <c r="E18" s="41" t="s">
        <v>112</v>
      </c>
      <c r="F18" s="42" t="s">
        <v>105</v>
      </c>
      <c r="G18" s="35">
        <v>170000</v>
      </c>
      <c r="H18" s="43" t="s">
        <v>113</v>
      </c>
      <c r="I18" s="35">
        <v>138000</v>
      </c>
      <c r="J18" s="36" t="s">
        <v>114</v>
      </c>
      <c r="K18" s="61">
        <f>1-I18/G18*100%</f>
        <v>0.18823529411764706</v>
      </c>
      <c r="L18" s="62" t="s">
        <v>115</v>
      </c>
    </row>
    <row r="19" spans="1:12" s="2" customFormat="1" ht="268.5" customHeight="1">
      <c r="A19" s="44"/>
      <c r="B19" s="45"/>
      <c r="C19" s="39">
        <v>2</v>
      </c>
      <c r="D19" s="40" t="s">
        <v>116</v>
      </c>
      <c r="E19" s="46" t="s">
        <v>117</v>
      </c>
      <c r="F19" s="42" t="s">
        <v>105</v>
      </c>
      <c r="G19" s="35">
        <v>154500</v>
      </c>
      <c r="H19" s="43" t="s">
        <v>118</v>
      </c>
      <c r="I19" s="35">
        <v>105800</v>
      </c>
      <c r="J19" s="63" t="s">
        <v>119</v>
      </c>
      <c r="K19" s="61">
        <f>1-I19/G19</f>
        <v>0.31521035598705505</v>
      </c>
      <c r="L19" s="62" t="s">
        <v>120</v>
      </c>
    </row>
    <row r="20" spans="1:12" s="2" customFormat="1" ht="130.5" customHeight="1">
      <c r="A20" s="44"/>
      <c r="B20" s="45"/>
      <c r="C20" s="39">
        <v>3</v>
      </c>
      <c r="D20" s="40" t="s">
        <v>121</v>
      </c>
      <c r="E20" s="41" t="s">
        <v>122</v>
      </c>
      <c r="F20" s="42" t="s">
        <v>105</v>
      </c>
      <c r="G20" s="35">
        <v>524249.79</v>
      </c>
      <c r="H20" s="43" t="s">
        <v>123</v>
      </c>
      <c r="I20" s="35">
        <f>G20*26.08%</f>
        <v>136724.345232</v>
      </c>
      <c r="J20" s="36" t="s">
        <v>124</v>
      </c>
      <c r="K20" s="61">
        <f>1-26.08%</f>
        <v>0.7392000000000001</v>
      </c>
      <c r="L20" s="62" t="s">
        <v>125</v>
      </c>
    </row>
    <row r="21" spans="1:12" s="2" customFormat="1" ht="150" customHeight="1">
      <c r="A21" s="44"/>
      <c r="B21" s="45"/>
      <c r="C21" s="19">
        <v>4</v>
      </c>
      <c r="D21" s="46" t="s">
        <v>126</v>
      </c>
      <c r="E21" s="41" t="s">
        <v>127</v>
      </c>
      <c r="F21" s="47" t="s">
        <v>105</v>
      </c>
      <c r="G21" s="47">
        <v>363261.65</v>
      </c>
      <c r="H21" s="43" t="s">
        <v>123</v>
      </c>
      <c r="I21" s="47">
        <f>G21*26.08%</f>
        <v>94738.63832</v>
      </c>
      <c r="J21" s="36" t="s">
        <v>124</v>
      </c>
      <c r="K21" s="61">
        <f>1-26.08%</f>
        <v>0.7392000000000001</v>
      </c>
      <c r="L21" s="62" t="s">
        <v>125</v>
      </c>
    </row>
    <row r="22" spans="1:12" s="3" customFormat="1" ht="46.5" customHeight="1">
      <c r="A22" s="48">
        <v>3</v>
      </c>
      <c r="B22" s="49" t="s">
        <v>128</v>
      </c>
      <c r="C22" s="19">
        <v>1</v>
      </c>
      <c r="D22" s="46" t="s">
        <v>129</v>
      </c>
      <c r="E22" s="46" t="s">
        <v>130</v>
      </c>
      <c r="F22" s="50">
        <v>17000</v>
      </c>
      <c r="G22" s="50">
        <v>16037.6</v>
      </c>
      <c r="H22" s="51" t="s">
        <v>84</v>
      </c>
      <c r="I22" s="50">
        <v>15235.72</v>
      </c>
      <c r="J22" s="64" t="s">
        <v>131</v>
      </c>
      <c r="K22" s="65">
        <v>0.05</v>
      </c>
      <c r="L22" s="66"/>
    </row>
    <row r="23" ht="46.5" customHeight="1"/>
    <row r="24" ht="46.5" customHeight="1"/>
    <row r="25" ht="46.5" customHeight="1"/>
    <row r="26" ht="46.5" customHeight="1"/>
  </sheetData>
  <sheetProtection/>
  <mergeCells count="5">
    <mergeCell ref="A1:L1"/>
    <mergeCell ref="A3:A17"/>
    <mergeCell ref="A18:A21"/>
    <mergeCell ref="B3:B17"/>
    <mergeCell ref="B18:B21"/>
  </mergeCells>
  <dataValidations count="1">
    <dataValidation type="list" allowBlank="1" showInputMessage="1" showErrorMessage="1" sqref="H2">
      <formula1>"深圳市合创建设工程顾问有限公司,广东明正项目管理有限公司,珠海德联工程咨询有限公司,广东长信德工程咨询有限公司,建成工程咨询股份有限公司,广东信仕德建设项目管理有限公司,珠海市公评工程造价咨询有限公司,广东华禹工程咨询有限公司,广东巨正建设项目管理有限公司,华联世纪工程咨询股份有限公司"</formula1>
    </dataValidation>
  </dataValidations>
  <printOptions/>
  <pageMargins left="0" right="0" top="0.21" bottom="0.21" header="0.51" footer="0.51"/>
  <pageSetup horizontalDpi="600" verticalDpi="600" orientation="landscape" paperSize="9"/>
  <ignoredErrors>
    <ignoredError sqref="K3" unlockedFormula="1"/>
  </ignoredErrors>
  <legacyDrawing r:id="rId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uesr</dc:creator>
  <cp:keywords/>
  <dc:description/>
  <cp:lastModifiedBy>江诗雨3297（工程招标专责）</cp:lastModifiedBy>
  <dcterms:created xsi:type="dcterms:W3CDTF">2020-03-09T03:05:55Z</dcterms:created>
  <dcterms:modified xsi:type="dcterms:W3CDTF">2020-09-10T06:22:33Z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ies>
</file>